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hiv__2018\Desktop\мої документи\2021-2022\НП\"/>
    </mc:Choice>
  </mc:AlternateContent>
  <bookViews>
    <workbookView xWindow="0" yWindow="0" windowWidth="28800" windowHeight="11700"/>
  </bookViews>
  <sheets>
    <sheet name="!Бакалавр НП приск 2020_ТОР" sheetId="12" r:id="rId1"/>
    <sheet name="Семестровка 2019пр" sheetId="9" state="hidden" r:id="rId2"/>
    <sheet name="Бакалавр НП 2019" sheetId="6" state="hidden" r:id="rId3"/>
  </sheets>
  <definedNames>
    <definedName name="_xlnm.Print_Area" localSheetId="0">'!Бакалавр НП приск 2020_ТОР'!$A$2:$BK$136</definedName>
    <definedName name="_xlnm.Print_Area" localSheetId="2">'Бакалавр НП 2019'!$A$2:$BK$129</definedName>
  </definedNames>
  <calcPr calcId="162913"/>
</workbook>
</file>

<file path=xl/calcChain.xml><?xml version="1.0" encoding="utf-8"?>
<calcChain xmlns="http://schemas.openxmlformats.org/spreadsheetml/2006/main">
  <c r="AC91" i="12" l="1"/>
  <c r="AG71" i="12"/>
  <c r="AO71" i="12" s="1"/>
  <c r="AE71" i="12"/>
  <c r="AE67" i="12"/>
  <c r="AC73" i="12"/>
  <c r="AE70" i="12" l="1"/>
  <c r="AG112" i="12" l="1"/>
  <c r="AE112" i="12"/>
  <c r="AG111" i="12"/>
  <c r="AE111" i="12"/>
  <c r="AO111" i="12" s="1"/>
  <c r="AG110" i="12"/>
  <c r="AE110" i="12"/>
  <c r="AG109" i="12"/>
  <c r="AE109" i="12"/>
  <c r="AG108" i="12"/>
  <c r="AE108" i="12"/>
  <c r="AG107" i="12"/>
  <c r="AE107" i="12"/>
  <c r="AO107" i="12" s="1"/>
  <c r="AG106" i="12"/>
  <c r="AE106" i="12"/>
  <c r="AG105" i="12"/>
  <c r="AE105" i="12"/>
  <c r="AG104" i="12"/>
  <c r="AE104" i="12"/>
  <c r="AG103" i="12"/>
  <c r="AE103" i="12"/>
  <c r="AO103" i="12" s="1"/>
  <c r="AG102" i="12"/>
  <c r="AE102" i="12"/>
  <c r="AG101" i="12"/>
  <c r="AE101" i="12"/>
  <c r="AG100" i="12"/>
  <c r="AE100" i="12"/>
  <c r="AG99" i="12"/>
  <c r="AE99" i="12"/>
  <c r="AO99" i="12" s="1"/>
  <c r="AG90" i="12"/>
  <c r="AE90" i="12"/>
  <c r="AG89" i="12"/>
  <c r="AE89" i="12"/>
  <c r="AG88" i="12"/>
  <c r="AE88" i="12"/>
  <c r="AG87" i="12"/>
  <c r="AE87" i="12"/>
  <c r="AO87" i="12" s="1"/>
  <c r="AG86" i="12"/>
  <c r="AE86" i="12"/>
  <c r="AE85" i="12"/>
  <c r="AO85" i="12" s="1"/>
  <c r="AG84" i="12"/>
  <c r="AE84" i="12"/>
  <c r="AG83" i="12"/>
  <c r="AE83" i="12"/>
  <c r="AG82" i="12"/>
  <c r="AE82" i="12"/>
  <c r="AG81" i="12"/>
  <c r="AE81" i="12"/>
  <c r="AO81" i="12" s="1"/>
  <c r="AG80" i="12"/>
  <c r="AE80" i="12"/>
  <c r="AG79" i="12"/>
  <c r="AE79" i="12"/>
  <c r="AE78" i="12"/>
  <c r="AE77" i="12"/>
  <c r="AO77" i="12" s="1"/>
  <c r="AE76" i="12"/>
  <c r="AE75" i="12"/>
  <c r="AO89" i="12" l="1"/>
  <c r="AO86" i="12"/>
  <c r="AO90" i="12"/>
  <c r="AO106" i="12"/>
  <c r="AO109" i="12"/>
  <c r="AO110" i="12"/>
  <c r="AO88" i="12"/>
  <c r="AO84" i="12"/>
  <c r="AO100" i="12"/>
  <c r="AO104" i="12"/>
  <c r="AO108" i="12"/>
  <c r="AO112" i="12"/>
  <c r="AO83" i="12"/>
  <c r="AO80" i="12"/>
  <c r="AO102" i="12"/>
  <c r="AO79" i="12"/>
  <c r="AO82" i="12"/>
  <c r="AO101" i="12"/>
  <c r="AO105" i="12"/>
  <c r="AC113" i="12" l="1"/>
  <c r="W113" i="12"/>
  <c r="Y113" i="12"/>
  <c r="AA113" i="12"/>
  <c r="U113" i="12"/>
  <c r="W91" i="12"/>
  <c r="AA91" i="12"/>
  <c r="U91" i="12"/>
  <c r="AK113" i="12" l="1"/>
  <c r="AM113" i="12"/>
  <c r="AQ113" i="12"/>
  <c r="AS113" i="12"/>
  <c r="AW113" i="12"/>
  <c r="AY113" i="12"/>
  <c r="BA113" i="12"/>
  <c r="AI97" i="12"/>
  <c r="AK97" i="12"/>
  <c r="AM97" i="12"/>
  <c r="AQ97" i="12"/>
  <c r="AS97" i="12"/>
  <c r="AU97" i="12"/>
  <c r="AW97" i="12"/>
  <c r="AY97" i="12"/>
  <c r="BA97" i="12"/>
  <c r="AC97" i="12"/>
  <c r="AG49" i="12"/>
  <c r="AE49" i="12"/>
  <c r="AC92" i="12" l="1"/>
  <c r="AO49" i="12"/>
  <c r="W114" i="12" l="1"/>
  <c r="AA114" i="12"/>
  <c r="U114" i="12"/>
  <c r="AG96" i="12" l="1"/>
  <c r="AG97" i="12" s="1"/>
  <c r="BA73" i="12"/>
  <c r="AY73" i="12"/>
  <c r="AW73" i="12"/>
  <c r="AU73" i="12"/>
  <c r="AS73" i="12"/>
  <c r="AQ73" i="12"/>
  <c r="AM73" i="12"/>
  <c r="AE72" i="12"/>
  <c r="AG69" i="12"/>
  <c r="AE69" i="12"/>
  <c r="AG68" i="12"/>
  <c r="AE68" i="12"/>
  <c r="AG66" i="12"/>
  <c r="AE66" i="12"/>
  <c r="AG65" i="12"/>
  <c r="AE65" i="12"/>
  <c r="AE63" i="12"/>
  <c r="AE62" i="12"/>
  <c r="AG61" i="12"/>
  <c r="AE61" i="12"/>
  <c r="AE60" i="12"/>
  <c r="AE59" i="12"/>
  <c r="AE58" i="12"/>
  <c r="AG57" i="12"/>
  <c r="AE57" i="12"/>
  <c r="AE56" i="12"/>
  <c r="AE55" i="12"/>
  <c r="AK54" i="12"/>
  <c r="AK73" i="12" s="1"/>
  <c r="AI54" i="12"/>
  <c r="AE54" i="12"/>
  <c r="AE53" i="12"/>
  <c r="AE52" i="12"/>
  <c r="AE51" i="12"/>
  <c r="AE48" i="12"/>
  <c r="AO48" i="12" s="1"/>
  <c r="AE47" i="12"/>
  <c r="AE46" i="12"/>
  <c r="AE45" i="12"/>
  <c r="AE44" i="12"/>
  <c r="O31" i="12"/>
  <c r="O30" i="12"/>
  <c r="O29" i="12"/>
  <c r="C20" i="12"/>
  <c r="D20" i="12" s="1"/>
  <c r="E20" i="12" s="1"/>
  <c r="F20" i="12" s="1"/>
  <c r="G20" i="12" s="1"/>
  <c r="H20" i="12" s="1"/>
  <c r="I20" i="12" s="1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20" i="12" s="1"/>
  <c r="X20" i="12" s="1"/>
  <c r="Y20" i="12" s="1"/>
  <c r="Z20" i="12" s="1"/>
  <c r="AA20" i="12" s="1"/>
  <c r="AB20" i="12" s="1"/>
  <c r="AC20" i="12" s="1"/>
  <c r="AD20" i="12" s="1"/>
  <c r="AE20" i="12" s="1"/>
  <c r="AF20" i="12" s="1"/>
  <c r="AG20" i="12" s="1"/>
  <c r="AH20" i="12" s="1"/>
  <c r="AI20" i="12" s="1"/>
  <c r="AJ20" i="12" s="1"/>
  <c r="AK20" i="12" s="1"/>
  <c r="AL20" i="12" s="1"/>
  <c r="AM20" i="12" s="1"/>
  <c r="AN20" i="12" s="1"/>
  <c r="AO20" i="12" s="1"/>
  <c r="AP20" i="12" s="1"/>
  <c r="AQ20" i="12" s="1"/>
  <c r="AR20" i="12" s="1"/>
  <c r="AS20" i="12" s="1"/>
  <c r="AT20" i="12" s="1"/>
  <c r="AU20" i="12" s="1"/>
  <c r="AV20" i="12" s="1"/>
  <c r="AW20" i="12" s="1"/>
  <c r="AX20" i="12" s="1"/>
  <c r="AY20" i="12" s="1"/>
  <c r="AZ20" i="12" s="1"/>
  <c r="BA20" i="12" s="1"/>
  <c r="AU113" i="12"/>
  <c r="AI113" i="12"/>
  <c r="Y97" i="12"/>
  <c r="Y114" i="12" s="1"/>
  <c r="AE50" i="12"/>
  <c r="AE96" i="12"/>
  <c r="AE95" i="12"/>
  <c r="AG64" i="12"/>
  <c r="AE64" i="12"/>
  <c r="AM91" i="12" l="1"/>
  <c r="AM92" i="12" s="1"/>
  <c r="AU91" i="12"/>
  <c r="AU92" i="12" s="1"/>
  <c r="AK91" i="12"/>
  <c r="AK92" i="12" s="1"/>
  <c r="AY91" i="12"/>
  <c r="AY92" i="12" s="1"/>
  <c r="AS91" i="12"/>
  <c r="AS92" i="12" s="1"/>
  <c r="BA91" i="12"/>
  <c r="BA92" i="12" s="1"/>
  <c r="AQ91" i="12"/>
  <c r="AQ92" i="12" s="1"/>
  <c r="AW91" i="12"/>
  <c r="AW92" i="12" s="1"/>
  <c r="AE113" i="12"/>
  <c r="AE97" i="12"/>
  <c r="AO96" i="12"/>
  <c r="AO97" i="12" s="1"/>
  <c r="AO61" i="12"/>
  <c r="AO65" i="12"/>
  <c r="AO66" i="12"/>
  <c r="AO68" i="12"/>
  <c r="AO69" i="12"/>
  <c r="AW114" i="12"/>
  <c r="BA114" i="12"/>
  <c r="AE73" i="12"/>
  <c r="AE91" i="12" s="1"/>
  <c r="AU114" i="12"/>
  <c r="AK114" i="12"/>
  <c r="AQ114" i="12"/>
  <c r="AI114" i="12"/>
  <c r="AC114" i="12"/>
  <c r="AM114" i="12"/>
  <c r="AS114" i="12"/>
  <c r="AY114" i="12"/>
  <c r="AG54" i="12"/>
  <c r="AG73" i="12" s="1"/>
  <c r="AG91" i="12" s="1"/>
  <c r="AO57" i="12"/>
  <c r="AI73" i="12"/>
  <c r="AO64" i="12"/>
  <c r="AK115" i="12" l="1"/>
  <c r="AI91" i="12"/>
  <c r="AI92" i="12" s="1"/>
  <c r="AI115" i="12" s="1"/>
  <c r="AO113" i="12"/>
  <c r="AG113" i="12"/>
  <c r="AE92" i="12"/>
  <c r="AG92" i="12"/>
  <c r="AW116" i="12"/>
  <c r="BA116" i="12"/>
  <c r="AS116" i="12"/>
  <c r="AE114" i="12"/>
  <c r="AC115" i="12"/>
  <c r="AO54" i="12"/>
  <c r="AO73" i="12" s="1"/>
  <c r="AO91" i="12" s="1"/>
  <c r="AU116" i="12"/>
  <c r="AY116" i="12"/>
  <c r="AQ116" i="12"/>
  <c r="AM115" i="12"/>
  <c r="AO92" i="12" l="1"/>
  <c r="AE115" i="12"/>
  <c r="AO114" i="12"/>
  <c r="AG114" i="12"/>
  <c r="AG115" i="12" s="1"/>
  <c r="AO115" i="12" l="1"/>
  <c r="AE51" i="6" l="1"/>
  <c r="AE47" i="6"/>
  <c r="AE45" i="6"/>
  <c r="AG49" i="6"/>
  <c r="AE49" i="6"/>
  <c r="AO49" i="6" s="1"/>
  <c r="AG77" i="6"/>
  <c r="AE76" i="6"/>
  <c r="AI106" i="6" l="1"/>
  <c r="AK106" i="6"/>
  <c r="AM106" i="6"/>
  <c r="AQ106" i="6"/>
  <c r="AS106" i="6"/>
  <c r="AU106" i="6"/>
  <c r="AW106" i="6"/>
  <c r="AY106" i="6"/>
  <c r="BA106" i="6"/>
  <c r="BC106" i="6"/>
  <c r="BE106" i="6"/>
  <c r="AC106" i="6"/>
  <c r="AI100" i="6"/>
  <c r="AK100" i="6"/>
  <c r="AM100" i="6"/>
  <c r="AQ100" i="6"/>
  <c r="AS100" i="6"/>
  <c r="AU100" i="6"/>
  <c r="AW100" i="6"/>
  <c r="AY100" i="6"/>
  <c r="BA100" i="6"/>
  <c r="BC100" i="6"/>
  <c r="BE100" i="6"/>
  <c r="AC100" i="6"/>
  <c r="AC68" i="6"/>
  <c r="AC63" i="6"/>
  <c r="AG98" i="6"/>
  <c r="AE98" i="6"/>
  <c r="AG97" i="6"/>
  <c r="AE97" i="6"/>
  <c r="AG96" i="6"/>
  <c r="AE96" i="6"/>
  <c r="AO96" i="6" s="1"/>
  <c r="AG95" i="6"/>
  <c r="AE95" i="6"/>
  <c r="AO95" i="6" s="1"/>
  <c r="AE99" i="6"/>
  <c r="AG99" i="6"/>
  <c r="AO99" i="6" s="1"/>
  <c r="AG94" i="6"/>
  <c r="AE94" i="6"/>
  <c r="AO94" i="6" s="1"/>
  <c r="AG93" i="6"/>
  <c r="AE93" i="6"/>
  <c r="AO93" i="6" s="1"/>
  <c r="AG92" i="6"/>
  <c r="AE92" i="6"/>
  <c r="AO92" i="6" s="1"/>
  <c r="AG91" i="6"/>
  <c r="AE91" i="6"/>
  <c r="AO91" i="6" s="1"/>
  <c r="AG90" i="6"/>
  <c r="AE90" i="6"/>
  <c r="AO90" i="6" s="1"/>
  <c r="AE89" i="6"/>
  <c r="AG88" i="6"/>
  <c r="AE88" i="6"/>
  <c r="AA53" i="6"/>
  <c r="AC53" i="6"/>
  <c r="AI53" i="6"/>
  <c r="AK53" i="6"/>
  <c r="AM53" i="6"/>
  <c r="AQ53" i="6"/>
  <c r="AS53" i="6"/>
  <c r="AU53" i="6"/>
  <c r="AW53" i="6"/>
  <c r="AY53" i="6"/>
  <c r="BA53" i="6"/>
  <c r="BC53" i="6"/>
  <c r="BE53" i="6"/>
  <c r="AO98" i="6" l="1"/>
  <c r="AO97" i="6"/>
  <c r="AO88" i="6"/>
  <c r="E9" i="9" l="1"/>
  <c r="F9" i="9"/>
  <c r="G9" i="9"/>
  <c r="H9" i="9"/>
  <c r="I9" i="9"/>
  <c r="J9" i="9"/>
  <c r="K9" i="9"/>
  <c r="L9" i="9"/>
  <c r="M9" i="9"/>
  <c r="N9" i="9"/>
  <c r="X9" i="9"/>
  <c r="E16" i="9"/>
  <c r="F16" i="9"/>
  <c r="G16" i="9"/>
  <c r="H16" i="9"/>
  <c r="I16" i="9"/>
  <c r="J16" i="9"/>
  <c r="K16" i="9"/>
  <c r="L16" i="9"/>
  <c r="M16" i="9"/>
  <c r="N16" i="9"/>
  <c r="X16" i="9"/>
  <c r="E24" i="9"/>
  <c r="F24" i="9"/>
  <c r="G24" i="9"/>
  <c r="H24" i="9"/>
  <c r="I24" i="9"/>
  <c r="J24" i="9"/>
  <c r="K24" i="9"/>
  <c r="L24" i="9"/>
  <c r="M24" i="9"/>
  <c r="N24" i="9"/>
  <c r="X24" i="9"/>
  <c r="E31" i="9"/>
  <c r="F31" i="9"/>
  <c r="G31" i="9"/>
  <c r="H31" i="9"/>
  <c r="I31" i="9"/>
  <c r="J31" i="9"/>
  <c r="K31" i="9"/>
  <c r="L31" i="9"/>
  <c r="M31" i="9"/>
  <c r="N31" i="9"/>
  <c r="X31" i="9"/>
  <c r="C31" i="9"/>
  <c r="C9" i="9"/>
  <c r="C16" i="9"/>
  <c r="C24" i="9"/>
  <c r="W30" i="9"/>
  <c r="V30" i="9"/>
  <c r="U30" i="9"/>
  <c r="T30" i="9"/>
  <c r="Q30" i="9"/>
  <c r="P30" i="9"/>
  <c r="O30" i="9"/>
  <c r="R30" i="9" s="1"/>
  <c r="S30" i="9" s="1"/>
  <c r="D30" i="9"/>
  <c r="W21" i="9"/>
  <c r="V21" i="9"/>
  <c r="U21" i="9"/>
  <c r="Q21" i="9"/>
  <c r="P21" i="9"/>
  <c r="O21" i="9"/>
  <c r="R21" i="9" s="1"/>
  <c r="S21" i="9" s="1"/>
  <c r="D21" i="9"/>
  <c r="AC35" i="9"/>
  <c r="E38" i="9"/>
  <c r="F38" i="9"/>
  <c r="G38" i="9"/>
  <c r="H38" i="9"/>
  <c r="I38" i="9"/>
  <c r="J38" i="9"/>
  <c r="K38" i="9"/>
  <c r="L38" i="9"/>
  <c r="M38" i="9"/>
  <c r="N38" i="9"/>
  <c r="X38" i="9"/>
  <c r="Y21" i="9" l="1"/>
  <c r="Y30" i="9"/>
  <c r="W29" i="9" l="1"/>
  <c r="V29" i="9"/>
  <c r="U29" i="9"/>
  <c r="T29" i="9"/>
  <c r="Q29" i="9"/>
  <c r="P29" i="9"/>
  <c r="O29" i="9"/>
  <c r="R29" i="9" s="1"/>
  <c r="S29" i="9" s="1"/>
  <c r="D29" i="9"/>
  <c r="W19" i="9"/>
  <c r="V19" i="9"/>
  <c r="U19" i="9"/>
  <c r="T19" i="9"/>
  <c r="Q19" i="9"/>
  <c r="P19" i="9"/>
  <c r="O19" i="9"/>
  <c r="R19" i="9" s="1"/>
  <c r="S19" i="9" s="1"/>
  <c r="D19" i="9"/>
  <c r="W13" i="9"/>
  <c r="V13" i="9"/>
  <c r="U13" i="9"/>
  <c r="T13" i="9"/>
  <c r="Q13" i="9"/>
  <c r="P13" i="9"/>
  <c r="O13" i="9"/>
  <c r="D13" i="9"/>
  <c r="R13" i="9" l="1"/>
  <c r="Y29" i="9"/>
  <c r="Y19" i="9"/>
  <c r="Y13" i="9"/>
  <c r="W26" i="9"/>
  <c r="V26" i="9"/>
  <c r="U26" i="9"/>
  <c r="T26" i="9"/>
  <c r="Q26" i="9"/>
  <c r="P26" i="9"/>
  <c r="O26" i="9"/>
  <c r="D26" i="9"/>
  <c r="S13" i="9" l="1"/>
  <c r="R26" i="9"/>
  <c r="S26" i="9" s="1"/>
  <c r="Y26" i="9"/>
  <c r="D22" i="9" l="1"/>
  <c r="O22" i="9"/>
  <c r="R22" i="9" s="1"/>
  <c r="S22" i="9" s="1"/>
  <c r="P22" i="9"/>
  <c r="Q22" i="9"/>
  <c r="T22" i="9"/>
  <c r="U22" i="9"/>
  <c r="V22" i="9"/>
  <c r="W22" i="9"/>
  <c r="Y22" i="9" l="1"/>
  <c r="AW11" i="9" l="1"/>
  <c r="AV11" i="9"/>
  <c r="AU11" i="9"/>
  <c r="AT11" i="9"/>
  <c r="AQ11" i="9"/>
  <c r="AP11" i="9"/>
  <c r="AO11" i="9"/>
  <c r="AR11" i="9" s="1"/>
  <c r="AS11" i="9" s="1"/>
  <c r="AD11" i="9"/>
  <c r="AW10" i="9"/>
  <c r="AV10" i="9"/>
  <c r="AU10" i="9"/>
  <c r="AT10" i="9"/>
  <c r="AQ10" i="9"/>
  <c r="AP10" i="9"/>
  <c r="AO10" i="9"/>
  <c r="AR10" i="9" s="1"/>
  <c r="AS10" i="9" s="1"/>
  <c r="AD10" i="9"/>
  <c r="AW5" i="9"/>
  <c r="AV5" i="9"/>
  <c r="AU5" i="9"/>
  <c r="AT5" i="9"/>
  <c r="AQ5" i="9"/>
  <c r="AP5" i="9"/>
  <c r="AO5" i="9"/>
  <c r="AR5" i="9" s="1"/>
  <c r="AS5" i="9" s="1"/>
  <c r="AD5" i="9"/>
  <c r="AW4" i="9"/>
  <c r="AV4" i="9"/>
  <c r="AU4" i="9"/>
  <c r="AT4" i="9"/>
  <c r="AQ4" i="9"/>
  <c r="AP4" i="9"/>
  <c r="AO4" i="9"/>
  <c r="AR4" i="9" s="1"/>
  <c r="AS4" i="9" s="1"/>
  <c r="AD4" i="9"/>
  <c r="V40" i="9"/>
  <c r="V41" i="9"/>
  <c r="U36" i="9"/>
  <c r="U37" i="9"/>
  <c r="U33" i="9"/>
  <c r="N45" i="9"/>
  <c r="M45" i="9"/>
  <c r="L45" i="9"/>
  <c r="K45" i="9"/>
  <c r="J45" i="9"/>
  <c r="I45" i="9"/>
  <c r="H45" i="9"/>
  <c r="G45" i="9"/>
  <c r="F45" i="9"/>
  <c r="E45" i="9"/>
  <c r="C45" i="9"/>
  <c r="Y44" i="9"/>
  <c r="W44" i="9"/>
  <c r="Q44" i="9"/>
  <c r="P44" i="9"/>
  <c r="O44" i="9"/>
  <c r="R44" i="9" s="1"/>
  <c r="S44" i="9" s="1"/>
  <c r="D44" i="9"/>
  <c r="Y43" i="9"/>
  <c r="W43" i="9"/>
  <c r="R43" i="9"/>
  <c r="S43" i="9" s="1"/>
  <c r="Q43" i="9"/>
  <c r="P43" i="9"/>
  <c r="D43" i="9"/>
  <c r="W42" i="9"/>
  <c r="V42" i="9"/>
  <c r="U42" i="9"/>
  <c r="T42" i="9"/>
  <c r="Q42" i="9"/>
  <c r="P42" i="9"/>
  <c r="O42" i="9"/>
  <c r="R42" i="9" s="1"/>
  <c r="S42" i="9" s="1"/>
  <c r="D42" i="9"/>
  <c r="W41" i="9"/>
  <c r="U41" i="9"/>
  <c r="T41" i="9"/>
  <c r="Q41" i="9"/>
  <c r="P41" i="9"/>
  <c r="O41" i="9"/>
  <c r="R41" i="9" s="1"/>
  <c r="S41" i="9" s="1"/>
  <c r="D41" i="9"/>
  <c r="W40" i="9"/>
  <c r="U40" i="9"/>
  <c r="T40" i="9"/>
  <c r="Q40" i="9"/>
  <c r="P40" i="9"/>
  <c r="O40" i="9"/>
  <c r="R40" i="9" s="1"/>
  <c r="S40" i="9" s="1"/>
  <c r="D40" i="9"/>
  <c r="W39" i="9"/>
  <c r="V39" i="9"/>
  <c r="U39" i="9"/>
  <c r="T39" i="9"/>
  <c r="Q39" i="9"/>
  <c r="P39" i="9"/>
  <c r="O39" i="9"/>
  <c r="R39" i="9" s="1"/>
  <c r="S39" i="9" s="1"/>
  <c r="D39" i="9"/>
  <c r="C38" i="9"/>
  <c r="W37" i="9"/>
  <c r="V37" i="9"/>
  <c r="T37" i="9"/>
  <c r="Q37" i="9"/>
  <c r="P37" i="9"/>
  <c r="O37" i="9"/>
  <c r="R37" i="9" s="1"/>
  <c r="S37" i="9" s="1"/>
  <c r="D37" i="9"/>
  <c r="W36" i="9"/>
  <c r="V36" i="9"/>
  <c r="T36" i="9"/>
  <c r="Q36" i="9"/>
  <c r="P36" i="9"/>
  <c r="O36" i="9"/>
  <c r="R36" i="9" s="1"/>
  <c r="S36" i="9" s="1"/>
  <c r="D36" i="9"/>
  <c r="W35" i="9"/>
  <c r="V35" i="9"/>
  <c r="U35" i="9"/>
  <c r="T35" i="9"/>
  <c r="Q35" i="9"/>
  <c r="P35" i="9"/>
  <c r="O35" i="9"/>
  <c r="R35" i="9" s="1"/>
  <c r="S35" i="9" s="1"/>
  <c r="D35" i="9"/>
  <c r="W34" i="9"/>
  <c r="V34" i="9"/>
  <c r="U34" i="9"/>
  <c r="T34" i="9"/>
  <c r="Q34" i="9"/>
  <c r="P34" i="9"/>
  <c r="O34" i="9"/>
  <c r="R34" i="9" s="1"/>
  <c r="S34" i="9" s="1"/>
  <c r="D34" i="9"/>
  <c r="W32" i="9"/>
  <c r="U32" i="9"/>
  <c r="R32" i="9"/>
  <c r="Q32" i="9"/>
  <c r="P32" i="9"/>
  <c r="D32" i="9"/>
  <c r="AW17" i="9"/>
  <c r="AV17" i="9"/>
  <c r="AU17" i="9"/>
  <c r="AT17" i="9"/>
  <c r="AQ17" i="9"/>
  <c r="AP17" i="9"/>
  <c r="AO17" i="9"/>
  <c r="AR17" i="9" s="1"/>
  <c r="AD17" i="9"/>
  <c r="W27" i="9"/>
  <c r="V27" i="9"/>
  <c r="U27" i="9"/>
  <c r="T27" i="9"/>
  <c r="Q27" i="9"/>
  <c r="P27" i="9"/>
  <c r="O27" i="9"/>
  <c r="D27" i="9"/>
  <c r="W8" i="9"/>
  <c r="V8" i="9"/>
  <c r="U8" i="9"/>
  <c r="T8" i="9"/>
  <c r="Q8" i="9"/>
  <c r="P8" i="9"/>
  <c r="O8" i="9"/>
  <c r="R8" i="9" s="1"/>
  <c r="S8" i="9" s="1"/>
  <c r="D8" i="9"/>
  <c r="W28" i="9"/>
  <c r="V28" i="9"/>
  <c r="U28" i="9"/>
  <c r="T28" i="9"/>
  <c r="Q28" i="9"/>
  <c r="P28" i="9"/>
  <c r="O28" i="9"/>
  <c r="D28" i="9"/>
  <c r="W25" i="9"/>
  <c r="U25" i="9"/>
  <c r="R25" i="9"/>
  <c r="Q25" i="9"/>
  <c r="P25" i="9"/>
  <c r="D25" i="9"/>
  <c r="AW16" i="9"/>
  <c r="AU16" i="9"/>
  <c r="AT16" i="9"/>
  <c r="AQ16" i="9"/>
  <c r="AP16" i="9"/>
  <c r="AO16" i="9"/>
  <c r="AR16" i="9" s="1"/>
  <c r="AS16" i="9" s="1"/>
  <c r="AD16" i="9"/>
  <c r="AW15" i="9"/>
  <c r="AV15" i="9"/>
  <c r="AU15" i="9"/>
  <c r="AT15" i="9"/>
  <c r="AQ15" i="9"/>
  <c r="AP15" i="9"/>
  <c r="AO15" i="9"/>
  <c r="AR15" i="9" s="1"/>
  <c r="AS15" i="9" s="1"/>
  <c r="AD15" i="9"/>
  <c r="W33" i="9"/>
  <c r="V33" i="9"/>
  <c r="T33" i="9"/>
  <c r="Q33" i="9"/>
  <c r="P33" i="9"/>
  <c r="O33" i="9"/>
  <c r="D33" i="9"/>
  <c r="AW28" i="9"/>
  <c r="AV28" i="9"/>
  <c r="AU28" i="9"/>
  <c r="AT28" i="9"/>
  <c r="AQ28" i="9"/>
  <c r="AP28" i="9"/>
  <c r="AO28" i="9"/>
  <c r="AR28" i="9" s="1"/>
  <c r="AS28" i="9" s="1"/>
  <c r="AD28" i="9"/>
  <c r="W23" i="9"/>
  <c r="V23" i="9"/>
  <c r="U23" i="9"/>
  <c r="T23" i="9"/>
  <c r="Q23" i="9"/>
  <c r="P23" i="9"/>
  <c r="O23" i="9"/>
  <c r="R23" i="9" s="1"/>
  <c r="S23" i="9" s="1"/>
  <c r="D23" i="9"/>
  <c r="W18" i="9"/>
  <c r="V18" i="9"/>
  <c r="U18" i="9"/>
  <c r="T18" i="9"/>
  <c r="Q18" i="9"/>
  <c r="P18" i="9"/>
  <c r="O18" i="9"/>
  <c r="D18" i="9"/>
  <c r="W17" i="9"/>
  <c r="W24" i="9" s="1"/>
  <c r="U17" i="9"/>
  <c r="R17" i="9"/>
  <c r="Q17" i="9"/>
  <c r="P17" i="9"/>
  <c r="D17" i="9"/>
  <c r="W12" i="9"/>
  <c r="V12" i="9"/>
  <c r="U12" i="9"/>
  <c r="T12" i="9"/>
  <c r="Q12" i="9"/>
  <c r="P12" i="9"/>
  <c r="O12" i="9"/>
  <c r="R12" i="9" s="1"/>
  <c r="S12" i="9" s="1"/>
  <c r="D12" i="9"/>
  <c r="W15" i="9"/>
  <c r="U15" i="9"/>
  <c r="T15" i="9"/>
  <c r="Q15" i="9"/>
  <c r="P15" i="9"/>
  <c r="O15" i="9"/>
  <c r="R15" i="9" s="1"/>
  <c r="S15" i="9" s="1"/>
  <c r="D15" i="9"/>
  <c r="AW14" i="9"/>
  <c r="AU14" i="9"/>
  <c r="AT14" i="9"/>
  <c r="AQ14" i="9"/>
  <c r="AP14" i="9"/>
  <c r="AO14" i="9"/>
  <c r="AD14" i="9"/>
  <c r="AW3" i="9"/>
  <c r="AU3" i="9"/>
  <c r="AR3" i="9"/>
  <c r="AQ3" i="9"/>
  <c r="AP3" i="9"/>
  <c r="AD3" i="9"/>
  <c r="W14" i="9"/>
  <c r="V14" i="9"/>
  <c r="U14" i="9"/>
  <c r="T14" i="9"/>
  <c r="Q14" i="9"/>
  <c r="P14" i="9"/>
  <c r="O14" i="9"/>
  <c r="R14" i="9" s="1"/>
  <c r="S14" i="9" s="1"/>
  <c r="D14" i="9"/>
  <c r="AW27" i="9"/>
  <c r="AV27" i="9"/>
  <c r="AU27" i="9"/>
  <c r="AT27" i="9"/>
  <c r="AQ27" i="9"/>
  <c r="AP27" i="9"/>
  <c r="AO27" i="9"/>
  <c r="AD27" i="9"/>
  <c r="W6" i="9"/>
  <c r="V6" i="9"/>
  <c r="U6" i="9"/>
  <c r="T6" i="9"/>
  <c r="Q6" i="9"/>
  <c r="P6" i="9"/>
  <c r="O6" i="9"/>
  <c r="D6" i="9"/>
  <c r="AW13" i="9"/>
  <c r="AU13" i="9"/>
  <c r="AT13" i="9"/>
  <c r="AQ13" i="9"/>
  <c r="AP13" i="9"/>
  <c r="AO13" i="9"/>
  <c r="AR13" i="9" s="1"/>
  <c r="AS13" i="9" s="1"/>
  <c r="AD13" i="9"/>
  <c r="AW18" i="9"/>
  <c r="AU18" i="9"/>
  <c r="AT18" i="9"/>
  <c r="AQ18" i="9"/>
  <c r="AP18" i="9"/>
  <c r="AO18" i="9"/>
  <c r="AR18" i="9" s="1"/>
  <c r="AD18" i="9"/>
  <c r="AW2" i="9"/>
  <c r="AU2" i="9"/>
  <c r="AQ2" i="9"/>
  <c r="AP2" i="9"/>
  <c r="AO2" i="9"/>
  <c r="AD2" i="9"/>
  <c r="W7" i="9"/>
  <c r="V7" i="9"/>
  <c r="T7" i="9"/>
  <c r="Q7" i="9"/>
  <c r="P7" i="9"/>
  <c r="O7" i="9"/>
  <c r="R7" i="9" s="1"/>
  <c r="S7" i="9" s="1"/>
  <c r="D7" i="9"/>
  <c r="W20" i="9"/>
  <c r="V20" i="9"/>
  <c r="U20" i="9"/>
  <c r="T20" i="9"/>
  <c r="Q20" i="9"/>
  <c r="P20" i="9"/>
  <c r="O20" i="9"/>
  <c r="D20" i="9"/>
  <c r="AW25" i="9"/>
  <c r="AV25" i="9"/>
  <c r="AU25" i="9"/>
  <c r="AT25" i="9"/>
  <c r="AQ25" i="9"/>
  <c r="AP25" i="9"/>
  <c r="AO25" i="9"/>
  <c r="AR25" i="9" s="1"/>
  <c r="AS25" i="9" s="1"/>
  <c r="AD25" i="9"/>
  <c r="W11" i="9"/>
  <c r="U11" i="9"/>
  <c r="T11" i="9"/>
  <c r="Q11" i="9"/>
  <c r="P11" i="9"/>
  <c r="O11" i="9"/>
  <c r="D11" i="9"/>
  <c r="W10" i="9"/>
  <c r="U10" i="9"/>
  <c r="Q10" i="9"/>
  <c r="Q16" i="9" s="1"/>
  <c r="P10" i="9"/>
  <c r="O10" i="9"/>
  <c r="D10" i="9"/>
  <c r="AW12" i="9"/>
  <c r="AU12" i="9"/>
  <c r="AT12" i="9"/>
  <c r="AQ12" i="9"/>
  <c r="AP12" i="9"/>
  <c r="AO12" i="9"/>
  <c r="AD12" i="9"/>
  <c r="AW6" i="9"/>
  <c r="AV6" i="9"/>
  <c r="AU6" i="9"/>
  <c r="AT6" i="9"/>
  <c r="AQ6" i="9"/>
  <c r="AP6" i="9"/>
  <c r="AO6" i="9"/>
  <c r="AR6" i="9" s="1"/>
  <c r="AS6" i="9" s="1"/>
  <c r="AD6" i="9"/>
  <c r="AW19" i="9"/>
  <c r="AU19" i="9"/>
  <c r="AT19" i="9"/>
  <c r="AQ19" i="9"/>
  <c r="AP19" i="9"/>
  <c r="AO19" i="9"/>
  <c r="AR19" i="9" s="1"/>
  <c r="AS19" i="9" s="1"/>
  <c r="AD19" i="9"/>
  <c r="AW26" i="9"/>
  <c r="AU26" i="9"/>
  <c r="AT26" i="9"/>
  <c r="AQ26" i="9"/>
  <c r="AP26" i="9"/>
  <c r="AO26" i="9"/>
  <c r="AR26" i="9" s="1"/>
  <c r="AS26" i="9" s="1"/>
  <c r="AD26" i="9"/>
  <c r="W5" i="9"/>
  <c r="V5" i="9"/>
  <c r="T5" i="9"/>
  <c r="Q5" i="9"/>
  <c r="P5" i="9"/>
  <c r="O5" i="9"/>
  <c r="R5" i="9" s="1"/>
  <c r="S5" i="9" s="1"/>
  <c r="D5" i="9"/>
  <c r="AW8" i="9"/>
  <c r="AV8" i="9"/>
  <c r="AT8" i="9"/>
  <c r="AQ8" i="9"/>
  <c r="AP8" i="9"/>
  <c r="AO8" i="9"/>
  <c r="AR8" i="9" s="1"/>
  <c r="AS8" i="9" s="1"/>
  <c r="AD8" i="9"/>
  <c r="AW7" i="9"/>
  <c r="AV7" i="9"/>
  <c r="AY7" i="9" s="1"/>
  <c r="AQ7" i="9"/>
  <c r="AP7" i="9"/>
  <c r="AO7" i="9"/>
  <c r="AR7" i="9" s="1"/>
  <c r="AS7" i="9" s="1"/>
  <c r="AD7" i="9"/>
  <c r="W4" i="9"/>
  <c r="U4" i="9"/>
  <c r="T4" i="9"/>
  <c r="Q4" i="9"/>
  <c r="P4" i="9"/>
  <c r="O4" i="9"/>
  <c r="R4" i="9" s="1"/>
  <c r="S4" i="9" s="1"/>
  <c r="D4" i="9"/>
  <c r="W3" i="9"/>
  <c r="U3" i="9"/>
  <c r="T3" i="9"/>
  <c r="Q3" i="9"/>
  <c r="P3" i="9"/>
  <c r="O3" i="9"/>
  <c r="D3" i="9"/>
  <c r="W2" i="9"/>
  <c r="U2" i="9"/>
  <c r="Q2" i="9"/>
  <c r="P2" i="9"/>
  <c r="O2" i="9"/>
  <c r="D2" i="9"/>
  <c r="AW9" i="9"/>
  <c r="AU9" i="9"/>
  <c r="AT9" i="9"/>
  <c r="AQ9" i="9"/>
  <c r="AP9" i="9"/>
  <c r="AO9" i="9"/>
  <c r="AD9" i="9"/>
  <c r="D9" i="9" l="1"/>
  <c r="P9" i="9"/>
  <c r="T9" i="9"/>
  <c r="V9" i="9"/>
  <c r="O16" i="9"/>
  <c r="W16" i="9"/>
  <c r="U9" i="9"/>
  <c r="O24" i="9"/>
  <c r="V38" i="9"/>
  <c r="P24" i="9"/>
  <c r="D16" i="9"/>
  <c r="P16" i="9"/>
  <c r="T16" i="9"/>
  <c r="D24" i="9"/>
  <c r="T24" i="9"/>
  <c r="V24" i="9"/>
  <c r="T38" i="9"/>
  <c r="P31" i="9"/>
  <c r="W31" i="9"/>
  <c r="R27" i="9"/>
  <c r="S27" i="9" s="1"/>
  <c r="O31" i="9"/>
  <c r="O9" i="9"/>
  <c r="Q9" i="9"/>
  <c r="W9" i="9"/>
  <c r="U16" i="9"/>
  <c r="V16" i="9"/>
  <c r="Q24" i="9"/>
  <c r="U24" i="9"/>
  <c r="D31" i="9"/>
  <c r="Q31" i="9"/>
  <c r="U31" i="9"/>
  <c r="T31" i="9"/>
  <c r="V31" i="9"/>
  <c r="R33" i="9"/>
  <c r="S33" i="9" s="1"/>
  <c r="O38" i="9"/>
  <c r="P38" i="9"/>
  <c r="S32" i="9"/>
  <c r="R38" i="9"/>
  <c r="W38" i="9"/>
  <c r="D38" i="9"/>
  <c r="Q38" i="9"/>
  <c r="Y32" i="9"/>
  <c r="U38" i="9"/>
  <c r="R28" i="9"/>
  <c r="S25" i="9"/>
  <c r="R20" i="9"/>
  <c r="S20" i="9" s="1"/>
  <c r="Y25" i="9"/>
  <c r="Y10" i="9"/>
  <c r="R10" i="9"/>
  <c r="Y2" i="9"/>
  <c r="R2" i="9"/>
  <c r="R6" i="9"/>
  <c r="S17" i="9"/>
  <c r="Y39" i="9"/>
  <c r="Y17" i="9"/>
  <c r="AY3" i="9"/>
  <c r="AS3" i="9"/>
  <c r="AR14" i="9"/>
  <c r="AS14" i="9" s="1"/>
  <c r="AR27" i="9"/>
  <c r="AR2" i="9"/>
  <c r="AY2" i="9"/>
  <c r="AR12" i="9"/>
  <c r="AR9" i="9"/>
  <c r="Q45" i="9"/>
  <c r="U45" i="9"/>
  <c r="AY11" i="9"/>
  <c r="AY28" i="9"/>
  <c r="Y37" i="9"/>
  <c r="Y5" i="9"/>
  <c r="AY19" i="9"/>
  <c r="AY12" i="9"/>
  <c r="Y23" i="9"/>
  <c r="AY4" i="9"/>
  <c r="AY5" i="9"/>
  <c r="AY10" i="9"/>
  <c r="AY8" i="9"/>
  <c r="AY26" i="9"/>
  <c r="AY6" i="9"/>
  <c r="Y7" i="9"/>
  <c r="AY9" i="9"/>
  <c r="Y4" i="9"/>
  <c r="AY13" i="9"/>
  <c r="Y6" i="9"/>
  <c r="Y14" i="9"/>
  <c r="Y15" i="9"/>
  <c r="Y12" i="9"/>
  <c r="Y33" i="9"/>
  <c r="AY16" i="9"/>
  <c r="Y8" i="9"/>
  <c r="Y36" i="9"/>
  <c r="Y40" i="9"/>
  <c r="Y42" i="9"/>
  <c r="AY25" i="9"/>
  <c r="Y41" i="9"/>
  <c r="S45" i="9"/>
  <c r="P45" i="9"/>
  <c r="D45" i="9"/>
  <c r="Y35" i="9"/>
  <c r="Y28" i="9"/>
  <c r="AS18" i="9"/>
  <c r="Y3" i="9"/>
  <c r="Y11" i="9"/>
  <c r="Y20" i="9"/>
  <c r="AY18" i="9"/>
  <c r="AY27" i="9"/>
  <c r="AY14" i="9"/>
  <c r="AY15" i="9"/>
  <c r="AY17" i="9"/>
  <c r="R3" i="9"/>
  <c r="R11" i="9"/>
  <c r="R18" i="9"/>
  <c r="Y18" i="9"/>
  <c r="Y27" i="9"/>
  <c r="AS17" i="9"/>
  <c r="Y34" i="9"/>
  <c r="R45" i="9"/>
  <c r="T45" i="9"/>
  <c r="V45" i="9"/>
  <c r="O45" i="9"/>
  <c r="AG103" i="6"/>
  <c r="AG104" i="6"/>
  <c r="AG105" i="6"/>
  <c r="AG102" i="6"/>
  <c r="AE103" i="6"/>
  <c r="AO103" i="6" s="1"/>
  <c r="AE104" i="6"/>
  <c r="AO104" i="6" s="1"/>
  <c r="AE105" i="6"/>
  <c r="AO105" i="6" s="1"/>
  <c r="AE102" i="6"/>
  <c r="AG84" i="6"/>
  <c r="AG85" i="6"/>
  <c r="AG86" i="6"/>
  <c r="AG87" i="6"/>
  <c r="AE84" i="6"/>
  <c r="AE85" i="6"/>
  <c r="AO85" i="6" s="1"/>
  <c r="AE86" i="6"/>
  <c r="AE87" i="6"/>
  <c r="AO87" i="6" s="1"/>
  <c r="AE83" i="6"/>
  <c r="AA79" i="6"/>
  <c r="AC79" i="6"/>
  <c r="AI79" i="6"/>
  <c r="AK79" i="6"/>
  <c r="AM79" i="6"/>
  <c r="AQ79" i="6"/>
  <c r="AS79" i="6"/>
  <c r="AU79" i="6"/>
  <c r="AW79" i="6"/>
  <c r="AY79" i="6"/>
  <c r="BA79" i="6"/>
  <c r="BC79" i="6"/>
  <c r="BE79" i="6"/>
  <c r="Y79" i="6"/>
  <c r="AG73" i="6"/>
  <c r="AG78" i="6"/>
  <c r="AE71" i="6"/>
  <c r="AE72" i="6"/>
  <c r="AE73" i="6"/>
  <c r="AE74" i="6"/>
  <c r="AE75" i="6"/>
  <c r="AE77" i="6"/>
  <c r="AE78" i="6"/>
  <c r="AE70" i="6"/>
  <c r="AA68" i="6"/>
  <c r="AI68" i="6"/>
  <c r="AK68" i="6"/>
  <c r="AM68" i="6"/>
  <c r="AQ68" i="6"/>
  <c r="AS68" i="6"/>
  <c r="AU68" i="6"/>
  <c r="AW68" i="6"/>
  <c r="AY68" i="6"/>
  <c r="BA68" i="6"/>
  <c r="BC68" i="6"/>
  <c r="BE68" i="6"/>
  <c r="Y68" i="6"/>
  <c r="AE66" i="6"/>
  <c r="AO66" i="6" s="1"/>
  <c r="AE67" i="6"/>
  <c r="AO67" i="6" s="1"/>
  <c r="AG68" i="6"/>
  <c r="AE65" i="6"/>
  <c r="AG56" i="6"/>
  <c r="AG57" i="6"/>
  <c r="AG58" i="6"/>
  <c r="AG60" i="6"/>
  <c r="AG61" i="6"/>
  <c r="AE56" i="6"/>
  <c r="AE57" i="6"/>
  <c r="AE58" i="6"/>
  <c r="AE59" i="6"/>
  <c r="AE60" i="6"/>
  <c r="AE61" i="6"/>
  <c r="AE62" i="6"/>
  <c r="AE55" i="6"/>
  <c r="AA63" i="6"/>
  <c r="AI63" i="6"/>
  <c r="AK63" i="6"/>
  <c r="AM63" i="6"/>
  <c r="AQ63" i="6"/>
  <c r="AS63" i="6"/>
  <c r="AU63" i="6"/>
  <c r="AW63" i="6"/>
  <c r="AY63" i="6"/>
  <c r="BA63" i="6"/>
  <c r="BC63" i="6"/>
  <c r="BE63" i="6"/>
  <c r="Y63" i="6"/>
  <c r="AG50" i="6"/>
  <c r="Y53" i="6"/>
  <c r="AG44" i="6"/>
  <c r="AE46" i="6"/>
  <c r="AE48" i="6"/>
  <c r="AE50" i="6"/>
  <c r="AE52" i="6"/>
  <c r="AE44" i="6"/>
  <c r="O30" i="6"/>
  <c r="O31" i="6"/>
  <c r="O29" i="6"/>
  <c r="C20" i="6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V20" i="6" s="1"/>
  <c r="W20" i="6" s="1"/>
  <c r="X20" i="6" s="1"/>
  <c r="Y20" i="6" s="1"/>
  <c r="Z20" i="6" s="1"/>
  <c r="AA20" i="6" s="1"/>
  <c r="AB20" i="6" s="1"/>
  <c r="AC20" i="6" s="1"/>
  <c r="AD20" i="6" s="1"/>
  <c r="AE20" i="6" s="1"/>
  <c r="AF20" i="6" s="1"/>
  <c r="AG20" i="6" s="1"/>
  <c r="AH20" i="6" s="1"/>
  <c r="AI20" i="6" s="1"/>
  <c r="AJ20" i="6" s="1"/>
  <c r="AK20" i="6" s="1"/>
  <c r="AL20" i="6" s="1"/>
  <c r="AM20" i="6" s="1"/>
  <c r="AN20" i="6" s="1"/>
  <c r="AO20" i="6" s="1"/>
  <c r="AP20" i="6" s="1"/>
  <c r="AQ20" i="6" s="1"/>
  <c r="AR20" i="6" s="1"/>
  <c r="AS20" i="6" s="1"/>
  <c r="AT20" i="6" s="1"/>
  <c r="AU20" i="6" s="1"/>
  <c r="AV20" i="6" s="1"/>
  <c r="AW20" i="6" s="1"/>
  <c r="AX20" i="6" s="1"/>
  <c r="AY20" i="6" s="1"/>
  <c r="AZ20" i="6" s="1"/>
  <c r="BA20" i="6" s="1"/>
  <c r="AE100" i="6" l="1"/>
  <c r="R24" i="9"/>
  <c r="AE53" i="6"/>
  <c r="AG100" i="6"/>
  <c r="AO102" i="6"/>
  <c r="AO106" i="6" s="1"/>
  <c r="AE106" i="6"/>
  <c r="AG106" i="6"/>
  <c r="AG79" i="6"/>
  <c r="AO77" i="6"/>
  <c r="AG53" i="6"/>
  <c r="R9" i="9"/>
  <c r="R16" i="9"/>
  <c r="Y31" i="9"/>
  <c r="Y24" i="9"/>
  <c r="Y9" i="9"/>
  <c r="Y16" i="9"/>
  <c r="R31" i="9"/>
  <c r="S38" i="9"/>
  <c r="Y38" i="9"/>
  <c r="S28" i="9"/>
  <c r="S31" i="9" s="1"/>
  <c r="S10" i="9"/>
  <c r="S2" i="9"/>
  <c r="Y80" i="6"/>
  <c r="S6" i="9"/>
  <c r="AE79" i="6"/>
  <c r="AY80" i="6"/>
  <c r="AU80" i="6"/>
  <c r="AQ80" i="6"/>
  <c r="AK80" i="6"/>
  <c r="AC80" i="6"/>
  <c r="BE80" i="6"/>
  <c r="BA80" i="6"/>
  <c r="AW80" i="6"/>
  <c r="AS80" i="6"/>
  <c r="AM80" i="6"/>
  <c r="AI80" i="6"/>
  <c r="AA80" i="6"/>
  <c r="AS27" i="9"/>
  <c r="AS2" i="9"/>
  <c r="AS9" i="9"/>
  <c r="AS12" i="9"/>
  <c r="AE68" i="6"/>
  <c r="BC80" i="6"/>
  <c r="AO86" i="6"/>
  <c r="Y45" i="9"/>
  <c r="S11" i="9"/>
  <c r="S18" i="9"/>
  <c r="S24" i="9" s="1"/>
  <c r="S3" i="9"/>
  <c r="AO84" i="6"/>
  <c r="AO50" i="6"/>
  <c r="AO68" i="6"/>
  <c r="AO78" i="6"/>
  <c r="AO73" i="6"/>
  <c r="AO44" i="6"/>
  <c r="AO57" i="6"/>
  <c r="AO61" i="6"/>
  <c r="AO60" i="6"/>
  <c r="AO58" i="6"/>
  <c r="AG63" i="6"/>
  <c r="AO56" i="6"/>
  <c r="AE63" i="6"/>
  <c r="AO100" i="6" l="1"/>
  <c r="AO79" i="6"/>
  <c r="AO53" i="6"/>
  <c r="S9" i="9"/>
  <c r="S16" i="9"/>
  <c r="AG80" i="6"/>
  <c r="AE80" i="6"/>
  <c r="AO63" i="6"/>
  <c r="Y107" i="6"/>
  <c r="Y108" i="6" s="1"/>
  <c r="AS107" i="6"/>
  <c r="AS109" i="6" s="1"/>
  <c r="BC107" i="6"/>
  <c r="BC109" i="6" s="1"/>
  <c r="AI107" i="6"/>
  <c r="AI108" i="6" s="1"/>
  <c r="BA107" i="6"/>
  <c r="BA109" i="6" s="1"/>
  <c r="AW107" i="6"/>
  <c r="AW109" i="6" s="1"/>
  <c r="AK107" i="6"/>
  <c r="AK108" i="6" s="1"/>
  <c r="AE107" i="6"/>
  <c r="AU107" i="6"/>
  <c r="AU109" i="6" s="1"/>
  <c r="BE107" i="6"/>
  <c r="BE109" i="6" s="1"/>
  <c r="AM107" i="6"/>
  <c r="AM108" i="6" s="1"/>
  <c r="AC107" i="6"/>
  <c r="AC108" i="6" s="1"/>
  <c r="AQ107" i="6"/>
  <c r="AQ109" i="6" s="1"/>
  <c r="AY107" i="6"/>
  <c r="AY109" i="6" s="1"/>
  <c r="AO107" i="6"/>
  <c r="AG107" i="6"/>
  <c r="AA107" i="6"/>
  <c r="AA108" i="6" s="1"/>
  <c r="AO80" i="6" l="1"/>
  <c r="AO108" i="6" s="1"/>
  <c r="AE108" i="6"/>
  <c r="AG108" i="6"/>
  <c r="C46" i="9"/>
  <c r="F46" i="9"/>
  <c r="J46" i="9"/>
  <c r="N46" i="9"/>
  <c r="R46" i="9"/>
  <c r="V46" i="9"/>
  <c r="E46" i="9"/>
  <c r="I46" i="9"/>
  <c r="M46" i="9"/>
  <c r="Q46" i="9"/>
  <c r="U46" i="9"/>
  <c r="Y46" i="9"/>
  <c r="S46" i="9"/>
  <c r="D46" i="9"/>
  <c r="K46" i="9"/>
  <c r="H46" i="9"/>
  <c r="W46" i="9"/>
  <c r="G46" i="9"/>
  <c r="X46" i="9"/>
  <c r="P46" i="9"/>
  <c r="L46" i="9"/>
  <c r="O46" i="9"/>
  <c r="T46" i="9"/>
</calcChain>
</file>

<file path=xl/sharedStrings.xml><?xml version="1.0" encoding="utf-8"?>
<sst xmlns="http://schemas.openxmlformats.org/spreadsheetml/2006/main" count="809" uniqueCount="432">
  <si>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</si>
  <si>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</si>
  <si>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</si>
  <si>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</si>
  <si>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</si>
  <si>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</si>
  <si>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</si>
  <si>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</si>
  <si>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</si>
  <si>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</si>
  <si>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</si>
  <si>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</si>
  <si>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</si>
  <si>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</si>
  <si>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</si>
  <si>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</si>
  <si>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</si>
  <si>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</si>
  <si>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</si>
  <si>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</si>
  <si>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</si>
  <si>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</si>
  <si>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</si>
  <si>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</si>
  <si>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</si>
  <si>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</si>
  <si>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</si>
  <si>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</si>
  <si>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</si>
  <si>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</si>
  <si>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</si>
  <si>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</si>
  <si>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</si>
  <si>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</si>
  <si>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</si>
  <si>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</si>
  <si>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</si>
  <si>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</si>
  <si>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</si>
  <si>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</si>
  <si>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</si>
  <si>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</si>
  <si>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</si>
  <si>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</si>
  <si>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</si>
  <si>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</si>
  <si>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</si>
  <si>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</si>
  <si>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</si>
  <si>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</si>
  <si>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</si>
  <si>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</si>
  <si>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</si>
  <si>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</si>
  <si>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</si>
  <si>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</si>
  <si>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</si>
  <si>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</si>
  <si>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</si>
  <si>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</si>
  <si>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</si>
  <si>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</si>
  <si>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</si>
  <si>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</si>
  <si>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</si>
  <si>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</si>
  <si>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</si>
  <si>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</si>
  <si>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</si>
  <si>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</si>
  <si>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</si>
  <si>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</si>
  <si>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</si>
  <si>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</si>
  <si>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</si>
  <si>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</si>
  <si>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</si>
  <si>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Дипломне проектування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</si>
  <si>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</si>
  <si>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</si>
  <si>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</si>
  <si>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</si>
  <si>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</si>
  <si>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</si>
  <si>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</si>
  <si>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</si>
  <si>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</si>
  <si>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</si>
  <si>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</si>
  <si>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</si>
  <si>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</si>
  <si>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</si>
  <si>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</si>
  <si>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Переддипломна практика</t>
  </si>
  <si>
    <t>(код і  назва спеціальності 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</si>
  <si>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</si>
  <si>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</si>
  <si>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</si>
  <si>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</si>
  <si>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Разом за цикл</t>
  </si>
  <si>
    <t>Екологічні  Н/Д*</t>
  </si>
  <si>
    <t>Іноземна мова професійного спрямування</t>
  </si>
  <si>
    <t>Іноземна мова</t>
  </si>
  <si>
    <t>Економіка і організація виробництва*</t>
  </si>
  <si>
    <t>Психологічі  Н/Д  (блок 4)</t>
  </si>
  <si>
    <t>І. ЦИКЛ ЗАГАЛЬНОЇ ПІДГОТОВКИ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</si>
  <si>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</si>
  <si>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</si>
  <si>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 ЦИКЛ ЗАГАЛЬНОЇ ПІДГОТОВКИ:</t>
  </si>
  <si>
    <t>ВСЬОГО ЗА ЦИКЛ ПРОФЕСІЙНОЇ ПІДГОТОВКИ:</t>
  </si>
  <si>
    <t>ІІ.2 Навчальні дисципліни професійної  та практичної  підготовки (за вибором студентів)</t>
  </si>
  <si>
    <t>ІІ.1..Навчальні дисципліни професійної та практичної підготовки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</si>
  <si>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</si>
  <si>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>V. План освітнього  процесу</t>
  </si>
  <si>
    <t>ЗАТВЕРДЖУЮ</t>
  </si>
  <si>
    <t xml:space="preserve">   Голова Вченої ради  </t>
  </si>
  <si>
    <t xml:space="preserve"> КПІ ім. Ігоря Сікорського</t>
  </si>
  <si>
    <t>2019 р.</t>
  </si>
  <si>
    <t>_____________________ М.З.Згуровський</t>
  </si>
  <si>
    <t>( назва )</t>
  </si>
  <si>
    <t>Голова НМК</t>
  </si>
  <si>
    <t>Код за ОПП</t>
  </si>
  <si>
    <t>за освітньо-професійною програмою  (спеціалізацією)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</si>
  <si>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</si>
  <si>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прийом 2019 року</t>
  </si>
  <si>
    <t>17 Електроніка та телекомунікації</t>
  </si>
  <si>
    <t>172 Телекомунікації та радіотехніка</t>
  </si>
  <si>
    <t>радіотехнічний</t>
  </si>
  <si>
    <t>Технічний фахівець в галузі електроніки та телекомунікацій</t>
  </si>
  <si>
    <t xml:space="preserve"> Інтелектуальні технології мікросистемної радіоелектронної техніки</t>
  </si>
  <si>
    <t xml:space="preserve">"___"_____________  </t>
  </si>
  <si>
    <t>Радіоконструювання та виробництва радіоапаратури</t>
  </si>
  <si>
    <t>5</t>
  </si>
  <si>
    <t>Захист дипломних робіт (проектів)</t>
  </si>
  <si>
    <t>І.1. Навчальні дисципліни природничо-наукової підготовки</t>
  </si>
  <si>
    <t>І.2.Навчальні дисципліни базової підготовки</t>
  </si>
  <si>
    <t>І.3.Навчальні дисципліни базової підготовки (за вибором студентів)</t>
  </si>
  <si>
    <t>ЗО1</t>
  </si>
  <si>
    <t>ЗО2</t>
  </si>
  <si>
    <t>ЗО3</t>
  </si>
  <si>
    <t>ЗО4</t>
  </si>
  <si>
    <t>ЗО5</t>
  </si>
  <si>
    <t>Основи теорії кіл</t>
  </si>
  <si>
    <t>Електродинаміка та поширення радіохвиль</t>
  </si>
  <si>
    <t>Основи теорії телекомунікацій та радіотехніки</t>
  </si>
  <si>
    <t>Цифрове оброблення сигналів</t>
  </si>
  <si>
    <t>Схемотехніка</t>
  </si>
  <si>
    <t>ЗО6</t>
  </si>
  <si>
    <t>ЗО7</t>
  </si>
  <si>
    <t>ЗО8</t>
  </si>
  <si>
    <t>ЗО9</t>
  </si>
  <si>
    <t>ЗО10</t>
  </si>
  <si>
    <t>ЗО11</t>
  </si>
  <si>
    <t>ЗО12</t>
  </si>
  <si>
    <t>ЗО13</t>
  </si>
  <si>
    <t>ЗВ1</t>
  </si>
  <si>
    <t>ЗВ2</t>
  </si>
  <si>
    <t>ЗВ3</t>
  </si>
  <si>
    <t>ЗВ4</t>
  </si>
  <si>
    <t>ЗВ5</t>
  </si>
  <si>
    <t>ЗВ6</t>
  </si>
  <si>
    <t>ЗВ7</t>
  </si>
  <si>
    <t>ЗВ8</t>
  </si>
  <si>
    <t>ЗВ9</t>
  </si>
  <si>
    <t>ЗВ10</t>
  </si>
  <si>
    <t>ЗВ11</t>
  </si>
  <si>
    <t>ПО1</t>
  </si>
  <si>
    <t>ПВ1</t>
  </si>
  <si>
    <t xml:space="preserve">Декан радіотехнічного факультету </t>
  </si>
  <si>
    <t>Сем</t>
  </si>
  <si>
    <t>Дисципліни</t>
  </si>
  <si>
    <t>Кредити</t>
  </si>
  <si>
    <t>Год</t>
  </si>
  <si>
    <t>Іспит</t>
  </si>
  <si>
    <t>Залік</t>
  </si>
  <si>
    <t>КП</t>
  </si>
  <si>
    <t>КР</t>
  </si>
  <si>
    <t>МКР</t>
  </si>
  <si>
    <t>РГР</t>
  </si>
  <si>
    <t>ДКР</t>
  </si>
  <si>
    <t>Лек</t>
  </si>
  <si>
    <t>Пр</t>
  </si>
  <si>
    <t>Лаб/к.п.</t>
  </si>
  <si>
    <t>Екз.</t>
  </si>
  <si>
    <t>КП/КР</t>
  </si>
  <si>
    <t>Сумм</t>
  </si>
  <si>
    <t>Кред</t>
  </si>
  <si>
    <t>Лаб</t>
  </si>
  <si>
    <t>Год/тижд</t>
  </si>
  <si>
    <t>Вища математика1</t>
  </si>
  <si>
    <t>Вища математика2</t>
  </si>
  <si>
    <t xml:space="preserve">Іноземна мова </t>
  </si>
  <si>
    <t>Вища математика3</t>
  </si>
  <si>
    <t>Інформаційні технології</t>
  </si>
  <si>
    <t>Програмування мікроконтролерів та мікрокомп'ютерів</t>
  </si>
  <si>
    <t>Мікросистемна техніка / Давачі інтелектуальних систем</t>
  </si>
  <si>
    <t>Конструювання РЕА</t>
  </si>
  <si>
    <t>Технологія виробництва РЕА</t>
  </si>
  <si>
    <t>Проектування друкованих плат PCAD/Altium</t>
  </si>
  <si>
    <t>Технологія віртуальних приладів</t>
  </si>
  <si>
    <t>Джерела живлення та засоби силової електроніки</t>
  </si>
  <si>
    <t>Мережеві та телекомунікаційні технології</t>
  </si>
  <si>
    <t>Інтелектуальні апарати та системи/Інтернет речей</t>
  </si>
  <si>
    <t>норма 240</t>
  </si>
  <si>
    <t>норма 30</t>
  </si>
  <si>
    <t>СРС нужно</t>
  </si>
  <si>
    <t>СРС есть</t>
  </si>
  <si>
    <t>Електроніка, мікроелектроніка</t>
  </si>
  <si>
    <t>Спецрозділи радіоелектроніки</t>
  </si>
  <si>
    <t>Інформатика 1 (С)</t>
  </si>
  <si>
    <t>Інформатика 3 (MathLAB)</t>
  </si>
  <si>
    <t>**Інформатика 2 (MathCAD)</t>
  </si>
  <si>
    <t>*Загальна фізика 1</t>
  </si>
  <si>
    <t xml:space="preserve">*Основи метрології </t>
  </si>
  <si>
    <t>*Вступ до спеціальності</t>
  </si>
  <si>
    <t>*Фізична підготовка</t>
  </si>
  <si>
    <t xml:space="preserve">*Іноземна мова </t>
  </si>
  <si>
    <t>*Україномовні Н/Д (блок 2)</t>
  </si>
  <si>
    <t>**Прикладна механіка та мехатроніка (+мехФТОК)</t>
  </si>
  <si>
    <t xml:space="preserve">*Інженерна та комп'ютерна графіка1 </t>
  </si>
  <si>
    <t>*Історичні Н/Д (блок 1)</t>
  </si>
  <si>
    <t>*Психологічні Н/Д (блок 4)</t>
  </si>
  <si>
    <t>*Вища математика4</t>
  </si>
  <si>
    <t>*Філософські Н/Д (блок 3)</t>
  </si>
  <si>
    <t>*Охорона праці та цивільний захист</t>
  </si>
  <si>
    <t>*Правові Н/Д (блок 5)</t>
  </si>
  <si>
    <t xml:space="preserve">*Економіка і організація виробництва </t>
  </si>
  <si>
    <t>*Екологічні Н/Д</t>
  </si>
  <si>
    <t>**Загальна фізика 2</t>
  </si>
  <si>
    <t>Основи теорії кіл 3c</t>
  </si>
  <si>
    <t xml:space="preserve">Цифрова схемотехніка 4с </t>
  </si>
  <si>
    <t>*Інженерна та комп'ютерна графіка 2</t>
  </si>
  <si>
    <t>Тривимірне моделювання РЕА</t>
  </si>
  <si>
    <t>норма 31.5</t>
  </si>
  <si>
    <t>Електрона компонентна база (пас.+акт+ИС+кварц, номенклатура) 4c</t>
  </si>
  <si>
    <t>Інформаційні технології (ворд, визио, ексель, презентації, облачн., IoT?) 3c</t>
  </si>
  <si>
    <t>Фізико-теоретичні основи конструювання РЕА(надежн,тепло,влага,екран,ел.маг.совм.) 6c</t>
  </si>
  <si>
    <t>Апаратне забезпечення телекомунікаційних систем 6c</t>
  </si>
  <si>
    <t>Спецрозділи радіоелектроніки (НВЧ, антени, функц. Новые направления) 5c</t>
  </si>
  <si>
    <t>**Конструкційні та радіоматеріали</t>
  </si>
  <si>
    <t>ПО2</t>
  </si>
  <si>
    <t>ПО3</t>
  </si>
  <si>
    <t>ПО4</t>
  </si>
  <si>
    <t>ПО5</t>
  </si>
  <si>
    <t xml:space="preserve">Н/Д з тривимірного моделювання радіоелектронної апратури </t>
  </si>
  <si>
    <t>Електронна компонентна база</t>
  </si>
  <si>
    <t>Цифрова схемотехніка</t>
  </si>
  <si>
    <t>ПО6</t>
  </si>
  <si>
    <t>ПО7</t>
  </si>
  <si>
    <t>ПО8</t>
  </si>
  <si>
    <t>Програмування мікроконтроллерів та мікрокомп'ютерів</t>
  </si>
  <si>
    <t>ПО9</t>
  </si>
  <si>
    <t>Апаратне забезпечення телекомунікаційних систем</t>
  </si>
  <si>
    <t>ПВ2</t>
  </si>
  <si>
    <t>Н/Д з компонентів інтелектуальних систем</t>
  </si>
  <si>
    <t>ПО10</t>
  </si>
  <si>
    <t xml:space="preserve">Фізико-теоретичні основи конструювання  радіоелектронної апратури </t>
  </si>
  <si>
    <t>ПО11</t>
  </si>
  <si>
    <t xml:space="preserve">Технологія виробництва радіоелектронної апратури </t>
  </si>
  <si>
    <t>ПО12</t>
  </si>
  <si>
    <t xml:space="preserve">Конструювання радіоелектронної апратури </t>
  </si>
  <si>
    <t>Н/Д з проектування друкованих плат</t>
  </si>
  <si>
    <t>ПВ3</t>
  </si>
  <si>
    <t>ПВ4</t>
  </si>
  <si>
    <t>Н/Д з інтелектуальних систем</t>
  </si>
  <si>
    <t>ПО13</t>
  </si>
  <si>
    <t>ПО14</t>
  </si>
  <si>
    <t>ПО15</t>
  </si>
  <si>
    <t>ПО16</t>
  </si>
  <si>
    <t>ПО17</t>
  </si>
  <si>
    <t>2 роки 10 місяців (3 н.р.)</t>
  </si>
  <si>
    <t>молодший спеціаліст</t>
  </si>
  <si>
    <t>IІІ</t>
  </si>
  <si>
    <t>6</t>
  </si>
  <si>
    <t>*Дисципліни, що перезараховуються деканом РТФ
**Дисципліни, що здаються за формою екстернату</t>
  </si>
  <si>
    <t>Іноземна мова*</t>
  </si>
  <si>
    <t>Інженерна та комп'ютерна графіка1*</t>
  </si>
  <si>
    <t>Інженерна та комп'ютерна графіка2</t>
  </si>
  <si>
    <t>Вища математика4*</t>
  </si>
  <si>
    <t>Вища математика1,2,3</t>
  </si>
  <si>
    <t>Загальна фізика1*</t>
  </si>
  <si>
    <t>Загальна фізика2**</t>
  </si>
  <si>
    <t>Інформатика1,3</t>
  </si>
  <si>
    <t>Інформатика2**</t>
  </si>
  <si>
    <t>Основи метрології*</t>
  </si>
  <si>
    <t>Україномовні Н/Д (блок 2)*</t>
  </si>
  <si>
    <t>Історичні  Н/Д (блок 1)*</t>
  </si>
  <si>
    <t>Філософські Н/Д  (блок 3)*</t>
  </si>
  <si>
    <t>Охорона праці та цивільний захист*</t>
  </si>
  <si>
    <t>Правові Н/Д  (блок 5)*</t>
  </si>
  <si>
    <t>Конструкційні та радіоматеріали**</t>
  </si>
  <si>
    <t>Прикладна механіка та мехатроніка**</t>
  </si>
  <si>
    <t>4, 5</t>
  </si>
  <si>
    <t>2*</t>
  </si>
  <si>
    <t>1*</t>
  </si>
  <si>
    <t>Х</t>
  </si>
  <si>
    <t>3*</t>
  </si>
  <si>
    <t>1**</t>
  </si>
  <si>
    <t>3**</t>
  </si>
  <si>
    <t>1*,2*</t>
  </si>
  <si>
    <t>Вступ до спеціальності*</t>
  </si>
  <si>
    <t>5*</t>
  </si>
  <si>
    <t>4+1**</t>
  </si>
  <si>
    <t>2+1**</t>
  </si>
  <si>
    <t>9+1**</t>
  </si>
  <si>
    <t>6+1**</t>
  </si>
  <si>
    <t>8+1**</t>
  </si>
  <si>
    <t>3+1**</t>
  </si>
  <si>
    <t>11+1**</t>
  </si>
  <si>
    <t>14+2**</t>
  </si>
  <si>
    <t>20+2**</t>
  </si>
  <si>
    <t>/ Жуйков В.Я. /</t>
  </si>
  <si>
    <t>/ Нелін Є.А. /</t>
  </si>
  <si>
    <t>/ Антипенко Р.В. /</t>
  </si>
  <si>
    <t>Фізичне виховання*</t>
  </si>
  <si>
    <t xml:space="preserve">ІНТЕГРОВАНИЙ НАВЧАЛЬНИЙ   ПЛАН
</t>
  </si>
  <si>
    <t>Примисловий дизайн</t>
  </si>
  <si>
    <t>Контроль, діагностика та випробування радіоелектронної апаратури</t>
  </si>
  <si>
    <t>Промисловий дизайн</t>
  </si>
  <si>
    <t>Ухвалено на засіданні Вченої ради університету, протокол № 3 від 11.03.2019 р.</t>
  </si>
  <si>
    <t>прийом 2020 року</t>
  </si>
  <si>
    <t xml:space="preserve">за освітньо-професійною програмою </t>
  </si>
  <si>
    <t>очна (денна)</t>
  </si>
  <si>
    <t>Шифр за ОПП</t>
  </si>
  <si>
    <t>Освітні компоненти
(навчальні дисципліни, курсові проекти (роботи),
практики, кваліфікаційна робота)</t>
  </si>
  <si>
    <t>Індивідуальні 
завдання</t>
  </si>
  <si>
    <t>Модульна 
контрольна 
робота</t>
  </si>
  <si>
    <t>1. НОРМАТИВНІ освітні компоненти</t>
  </si>
  <si>
    <t>1.1. Цикл загальної підготовки</t>
  </si>
  <si>
    <t>ЗО14</t>
  </si>
  <si>
    <t>ЗО15</t>
  </si>
  <si>
    <t>ЗО16</t>
  </si>
  <si>
    <t>ЗО17</t>
  </si>
  <si>
    <t>Разом нормативних ОК циклу загальної підготовки</t>
  </si>
  <si>
    <t>1.2. Цикл професійної підготовки</t>
  </si>
  <si>
    <t>Разом нормативних ОК циклу професійної підготовки</t>
  </si>
  <si>
    <t>ВСЬОГО нормативних: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</si>
  <si>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</si>
  <si>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</si>
  <si>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</si>
  <si>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</si>
  <si>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Разом вибіркових ОК циклу професійної підготовки</t>
  </si>
  <si>
    <t>ВСЬОГО вибіркових:</t>
  </si>
  <si>
    <t>Вища математика1*</t>
  </si>
  <si>
    <t>Вища математика2,3</t>
  </si>
  <si>
    <t>Загальна фізика2</t>
  </si>
  <si>
    <t>Інженерна та комп'ютерна графіка*</t>
  </si>
  <si>
    <t>Інженерна та комп'ютерна графіка**</t>
  </si>
  <si>
    <t>4*</t>
  </si>
  <si>
    <t>2**</t>
  </si>
  <si>
    <t>Освітній компонент 2 Ф-Каталогу</t>
  </si>
  <si>
    <t>1+2**</t>
  </si>
  <si>
    <t>20+1**</t>
  </si>
  <si>
    <t>1+1**</t>
  </si>
  <si>
    <t>У   3 - 6 семестрах за окремим планом військової підготовки</t>
  </si>
  <si>
    <t>ЗАТВЕРДЖЕНО</t>
  </si>
  <si>
    <t>Вченою радою</t>
  </si>
  <si>
    <t>КПІ  ім. Ігоря Сікорського</t>
  </si>
  <si>
    <t>протокол № ________</t>
  </si>
  <si>
    <t>Голова  Вченої ради</t>
  </si>
  <si>
    <t>Михайло ІЛЬЧЕНКО</t>
  </si>
  <si>
    <t>7+1**</t>
  </si>
  <si>
    <t xml:space="preserve">В.о. завідувача кафедри  </t>
  </si>
  <si>
    <t>Програмні засоби моделювання в радіотехніці</t>
  </si>
  <si>
    <t>Освітній компонент 1 ЗУ-Каталог (філософські)*</t>
  </si>
  <si>
    <t xml:space="preserve">Освітній компонент 2 ЗУ-Каталог (психологічні) </t>
  </si>
  <si>
    <t>10+1**</t>
  </si>
  <si>
    <t>Культура наукового технічного мовлення фахівця*</t>
  </si>
  <si>
    <t>Історія науки і техніки*</t>
  </si>
  <si>
    <t>Підприємницьке право*</t>
  </si>
  <si>
    <t>16+1**</t>
  </si>
  <si>
    <t>/ Руслан АНТИПЕНКО /</t>
  </si>
  <si>
    <t>/ Леонід УРИВСЬКИЙ /</t>
  </si>
  <si>
    <t>"___"_____________  2021 р.</t>
  </si>
  <si>
    <t>А</t>
  </si>
  <si>
    <t>Атестація здобувачів вищої  освіти</t>
  </si>
  <si>
    <t>IV.  АТЕСТАЦІЯ ЗДОБУВАЧІВ ВИЩОЇ ОСВІТИ</t>
  </si>
  <si>
    <t xml:space="preserve">ІНТЕГРОВАНИЙ  НАВЧАЛЬНИЙ  ПЛАН (перехідний)
 </t>
  </si>
  <si>
    <t>х</t>
  </si>
  <si>
    <t>Радіосистемна інженерія</t>
  </si>
  <si>
    <t>Радіоінженерії</t>
  </si>
  <si>
    <t>Статистична радіотехніка</t>
  </si>
  <si>
    <t>Антени</t>
  </si>
  <si>
    <t>ПО 1</t>
  </si>
  <si>
    <t>ПО 2</t>
  </si>
  <si>
    <t xml:space="preserve">ПО3 </t>
  </si>
  <si>
    <t>Процеси в лінійних елетронних схемах*</t>
  </si>
  <si>
    <t>Генерація, модуляція та кодування сигналів</t>
  </si>
  <si>
    <t>Автоматизоване проектування антен та пристроїв НВЧ</t>
  </si>
  <si>
    <t>Електромагнітна сумісність</t>
  </si>
  <si>
    <t>Мобільні телекомунікаційні системи</t>
  </si>
  <si>
    <t>Пристрої НВЧ</t>
  </si>
  <si>
    <t xml:space="preserve">Курсова робота. Пристрої НВЧ </t>
  </si>
  <si>
    <t>Проектування приймальних пристроїв НВЧ</t>
  </si>
  <si>
    <t>Курсова робота. Проектування приймальних пристроїв НВЧ</t>
  </si>
  <si>
    <t>Основи інтернет технологій і компютерних мереж*</t>
  </si>
  <si>
    <t xml:space="preserve">Конструювання та виготовлення НВЧ апаратури </t>
  </si>
  <si>
    <t>Курсова робота. Процеси в лінійних елетронних схемах*</t>
  </si>
  <si>
    <t>ПВ 1</t>
  </si>
  <si>
    <t>Освітній компонент  1 Ф-Каталогу</t>
  </si>
  <si>
    <t>ПВ 2</t>
  </si>
  <si>
    <t>ПВ 3</t>
  </si>
  <si>
    <t>Освітній компонент 3 Ф-Каталогу</t>
  </si>
  <si>
    <t>ПВ 4</t>
  </si>
  <si>
    <t>Освітній компонент 4 Ф-Каталогу</t>
  </si>
  <si>
    <t>ПВ 5</t>
  </si>
  <si>
    <t>Освітній компонент 5 Ф-Каталогу</t>
  </si>
  <si>
    <t>ПВ 6</t>
  </si>
  <si>
    <t>Освітній компонент 6 Ф-Каталогу</t>
  </si>
  <si>
    <t>ПВ 7</t>
  </si>
  <si>
    <t>Освітній компонент 7 Ф-Каталогу</t>
  </si>
  <si>
    <t>ПВ 8</t>
  </si>
  <si>
    <t>Освітній компонент 8 Ф-Каталогу</t>
  </si>
  <si>
    <t>ПВ 9</t>
  </si>
  <si>
    <t>Освітній компонент 9 Ф-Каталогу</t>
  </si>
  <si>
    <t>ПВ 10</t>
  </si>
  <si>
    <t>Освітній компонент 10 Ф-Каталогу</t>
  </si>
  <si>
    <t>ПВ 11</t>
  </si>
  <si>
    <t>Освітній компонент 11 Ф-Каталогу</t>
  </si>
  <si>
    <t>ПВ 12</t>
  </si>
  <si>
    <t>Освітній компонент 12 Ф-Каталогу</t>
  </si>
  <si>
    <t>ПВ 13</t>
  </si>
  <si>
    <t>Освітній компонент 13 Ф-Каталогу</t>
  </si>
  <si>
    <t>ПВ 14</t>
  </si>
  <si>
    <t>Освітній компонент 14 Ф-Каталогу</t>
  </si>
  <si>
    <t>/ Федір ДУБРОВКА /</t>
  </si>
  <si>
    <t>Схемотехніка. Елементна база</t>
  </si>
  <si>
    <t>Схемотехніка. Аналогова схемотехніка</t>
  </si>
  <si>
    <t>Інформатика1</t>
  </si>
  <si>
    <t>Вступ до філософії*</t>
  </si>
  <si>
    <t>ЗО18</t>
  </si>
  <si>
    <t>Стратегія охорони навколишнього середовища*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</si>
</sst>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>
    <font>
      <sz val="10"/>
      <name val="Arial Cyr"/>
      <charset val="204"/>
    </font>
    <font>
      <sz val="10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b/>
      <sz val="15"/>
      <name val="Arial"/>
      <family val="2"/>
      <charset val="204"/>
    </font>
    <font>
      <b/>
      <sz val="14"/>
      <name val="Times New Roman"/>
      <family val="1"/>
      <charset val="204"/>
    </font>
    <font>
      <b/>
      <sz val="22"/>
      <name val="Arial"/>
      <family val="2"/>
      <charset val="204"/>
    </font>
    <font>
      <sz val="14"/>
      <color indexed="10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i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sz val="22"/>
      <name val="Arial"/>
      <family val="2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sz val="22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color rgb="FF000000"/>
      <name val="Arimo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1"/>
      <name val="Calibri"/>
      <family val="2"/>
      <charset val="204"/>
    </font>
    <font>
      <sz val="2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0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57" fillId="0" borderId="0"/>
  </cellStyleXfs>
  <cellXfs count="743">
    <xf numFmtId="0" fontId="0" fillId="0" borderId="0" xfId="0"/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left" wrapText="1"/>
    </xf>
    <xf numFmtId="0" fontId="15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2" fillId="0" borderId="0" xfId="0" applyFont="1" applyBorder="1" applyProtection="1"/>
    <xf numFmtId="0" fontId="17" fillId="0" borderId="0" xfId="0" applyFont="1" applyBorder="1" applyProtection="1"/>
    <xf numFmtId="0" fontId="13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22" fillId="0" borderId="0" xfId="0" applyFont="1" applyBorder="1" applyAlignment="1" applyProtection="1">
      <alignment horizontal="center" vertical="center"/>
    </xf>
    <xf numFmtId="0" fontId="20" fillId="0" borderId="0" xfId="0" applyFont="1" applyBorder="1" applyProtection="1"/>
    <xf numFmtId="0" fontId="29" fillId="0" borderId="0" xfId="0" applyFont="1" applyBorder="1" applyProtection="1"/>
    <xf numFmtId="0" fontId="30" fillId="0" borderId="0" xfId="0" applyFont="1" applyBorder="1" applyProtection="1"/>
    <xf numFmtId="49" fontId="20" fillId="0" borderId="0" xfId="0" applyNumberFormat="1" applyFont="1" applyBorder="1" applyAlignment="1" applyProtection="1">
      <alignment horizontal="center" vertical="justify" wrapText="1"/>
    </xf>
    <xf numFmtId="0" fontId="17" fillId="0" borderId="1" xfId="0" applyFont="1" applyBorder="1" applyAlignment="1" applyProtection="1">
      <alignment horizontal="center" vertical="center"/>
    </xf>
    <xf numFmtId="0" fontId="37" fillId="0" borderId="0" xfId="0" applyFont="1" applyBorder="1" applyProtection="1"/>
    <xf numFmtId="0" fontId="35" fillId="0" borderId="0" xfId="0" applyFont="1" applyBorder="1" applyAlignment="1"/>
    <xf numFmtId="0" fontId="28" fillId="0" borderId="0" xfId="0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0" xfId="0" applyNumberFormat="1" applyFont="1" applyBorder="1" applyProtection="1"/>
    <xf numFmtId="49" fontId="3" fillId="0" borderId="0" xfId="0" applyNumberFormat="1" applyFont="1" applyBorder="1" applyProtection="1"/>
    <xf numFmtId="0" fontId="5" fillId="0" borderId="0" xfId="0" applyFont="1" applyBorder="1" applyProtection="1"/>
    <xf numFmtId="0" fontId="3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/>
    </xf>
    <xf numFmtId="0" fontId="12" fillId="0" borderId="0" xfId="0" applyFont="1" applyFill="1" applyBorder="1" applyAlignment="1">
      <alignment vertical="center"/>
    </xf>
    <xf numFmtId="0" fontId="31" fillId="0" borderId="0" xfId="0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49" fillId="0" borderId="0" xfId="0" applyFont="1" applyBorder="1" applyProtection="1"/>
    <xf numFmtId="0" fontId="50" fillId="0" borderId="0" xfId="0" applyFont="1" applyFill="1" applyBorder="1" applyAlignment="1" applyProtection="1"/>
    <xf numFmtId="0" fontId="51" fillId="0" borderId="0" xfId="0" applyFont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16" fillId="0" borderId="0" xfId="0" applyFont="1" applyFill="1" applyAlignment="1" applyProtection="1"/>
    <xf numFmtId="49" fontId="6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/>
    <xf numFmtId="0" fontId="16" fillId="0" borderId="0" xfId="0" applyFont="1" applyFill="1" applyAlignment="1" applyProtection="1">
      <alignment vertical="center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horizontal="centerContinuous"/>
    </xf>
    <xf numFmtId="0" fontId="1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Protection="1"/>
    <xf numFmtId="0" fontId="15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15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wrapText="1"/>
    </xf>
    <xf numFmtId="0" fontId="22" fillId="0" borderId="14" xfId="0" applyFont="1" applyFill="1" applyBorder="1" applyAlignment="1" applyProtection="1">
      <alignment horizontal="center" wrapText="1"/>
    </xf>
    <xf numFmtId="0" fontId="22" fillId="0" borderId="15" xfId="0" applyFont="1" applyFill="1" applyBorder="1" applyAlignment="1" applyProtection="1">
      <alignment horizontal="center" wrapText="1"/>
    </xf>
    <xf numFmtId="0" fontId="22" fillId="0" borderId="15" xfId="0" applyNumberFormat="1" applyFont="1" applyFill="1" applyBorder="1" applyAlignment="1" applyProtection="1">
      <alignment horizontal="center" wrapText="1"/>
    </xf>
    <xf numFmtId="0" fontId="22" fillId="0" borderId="16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>
      <alignment horizontal="center"/>
    </xf>
    <xf numFmtId="0" fontId="22" fillId="0" borderId="17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22" fillId="0" borderId="18" xfId="0" applyFont="1" applyFill="1" applyBorder="1" applyAlignment="1" applyProtection="1">
      <alignment horizontal="center" wrapText="1"/>
    </xf>
    <xf numFmtId="0" fontId="22" fillId="0" borderId="19" xfId="0" applyFont="1" applyFill="1" applyBorder="1" applyAlignment="1" applyProtection="1">
      <alignment horizontal="center" wrapText="1"/>
    </xf>
    <xf numFmtId="0" fontId="22" fillId="0" borderId="20" xfId="0" applyFont="1" applyFill="1" applyBorder="1" applyAlignment="1" applyProtection="1">
      <alignment horizontal="center" wrapText="1"/>
    </xf>
    <xf numFmtId="0" fontId="22" fillId="0" borderId="20" xfId="0" applyNumberFormat="1" applyFont="1" applyFill="1" applyBorder="1" applyAlignment="1" applyProtection="1">
      <alignment horizontal="center" wrapText="1"/>
    </xf>
    <xf numFmtId="0" fontId="22" fillId="0" borderId="21" xfId="0" applyNumberFormat="1" applyFont="1" applyFill="1" applyBorder="1" applyAlignment="1" applyProtection="1">
      <alignment horizontal="center" wrapText="1"/>
    </xf>
    <xf numFmtId="0" fontId="22" fillId="0" borderId="19" xfId="0" applyNumberFormat="1" applyFont="1" applyFill="1" applyBorder="1" applyAlignment="1" applyProtection="1">
      <alignment horizontal="center"/>
    </xf>
    <xf numFmtId="0" fontId="22" fillId="0" borderId="20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horizontal="center"/>
    </xf>
    <xf numFmtId="0" fontId="22" fillId="0" borderId="26" xfId="0" applyNumberFormat="1" applyFont="1" applyFill="1" applyBorder="1" applyAlignment="1" applyProtection="1">
      <alignment horizontal="center"/>
    </xf>
    <xf numFmtId="0" fontId="22" fillId="0" borderId="28" xfId="0" applyFont="1" applyFill="1" applyBorder="1" applyAlignment="1" applyProtection="1">
      <alignment horizontal="center" wrapText="1"/>
    </xf>
    <xf numFmtId="0" fontId="22" fillId="0" borderId="29" xfId="0" applyFont="1" applyFill="1" applyBorder="1" applyAlignment="1" applyProtection="1">
      <alignment horizontal="center" wrapText="1"/>
    </xf>
    <xf numFmtId="0" fontId="22" fillId="0" borderId="30" xfId="0" applyFont="1" applyFill="1" applyBorder="1" applyAlignment="1" applyProtection="1">
      <alignment horizontal="center" wrapText="1"/>
    </xf>
    <xf numFmtId="0" fontId="22" fillId="0" borderId="30" xfId="0" applyNumberFormat="1" applyFont="1" applyFill="1" applyBorder="1" applyAlignment="1" applyProtection="1">
      <alignment horizontal="center" wrapText="1"/>
    </xf>
    <xf numFmtId="0" fontId="22" fillId="0" borderId="31" xfId="0" applyNumberFormat="1" applyFont="1" applyFill="1" applyBorder="1" applyAlignment="1" applyProtection="1">
      <alignment horizontal="center" wrapText="1"/>
    </xf>
    <xf numFmtId="0" fontId="22" fillId="0" borderId="29" xfId="0" applyNumberFormat="1" applyFont="1" applyFill="1" applyBorder="1" applyAlignment="1" applyProtection="1">
      <alignment horizontal="center"/>
    </xf>
    <xf numFmtId="0" fontId="22" fillId="0" borderId="30" xfId="0" applyNumberFormat="1" applyFont="1" applyFill="1" applyBorder="1" applyAlignment="1" applyProtection="1">
      <alignment horizontal="center"/>
    </xf>
    <xf numFmtId="0" fontId="22" fillId="0" borderId="31" xfId="0" applyNumberFormat="1" applyFont="1" applyFill="1" applyBorder="1" applyAlignment="1" applyProtection="1">
      <alignment horizontal="center"/>
    </xf>
    <xf numFmtId="0" fontId="22" fillId="0" borderId="32" xfId="0" applyNumberFormat="1" applyFont="1" applyFill="1" applyBorder="1" applyAlignment="1" applyProtection="1">
      <alignment horizontal="center"/>
    </xf>
    <xf numFmtId="0" fontId="22" fillId="0" borderId="33" xfId="0" applyNumberFormat="1" applyFont="1" applyFill="1" applyBorder="1" applyAlignment="1" applyProtection="1">
      <alignment horizontal="center"/>
    </xf>
    <xf numFmtId="0" fontId="22" fillId="0" borderId="34" xfId="0" applyNumberFormat="1" applyFont="1" applyFill="1" applyBorder="1" applyAlignment="1" applyProtection="1">
      <alignment horizontal="center"/>
    </xf>
    <xf numFmtId="0" fontId="22" fillId="0" borderId="35" xfId="0" applyNumberFormat="1" applyFont="1" applyFill="1" applyBorder="1" applyAlignment="1" applyProtection="1">
      <alignment horizontal="center"/>
    </xf>
    <xf numFmtId="0" fontId="22" fillId="0" borderId="28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25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25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23" xfId="0" applyFont="1" applyFill="1" applyBorder="1" applyAlignment="1" applyProtection="1">
      <alignment horizontal="center" wrapText="1"/>
    </xf>
    <xf numFmtId="0" fontId="13" fillId="0" borderId="28" xfId="0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9" fontId="27" fillId="0" borderId="0" xfId="0" applyNumberFormat="1" applyFont="1" applyFill="1" applyBorder="1" applyAlignment="1" applyProtection="1">
      <alignment horizontal="center" vertical="center" textRotation="90"/>
    </xf>
    <xf numFmtId="0" fontId="26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9" xfId="0" applyFont="1" applyFill="1" applyBorder="1" applyProtection="1"/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textRotation="90"/>
    </xf>
    <xf numFmtId="0" fontId="13" fillId="0" borderId="0" xfId="0" applyFont="1" applyFill="1" applyBorder="1" applyAlignment="1" applyProtection="1">
      <alignment horizontal="center" vertical="top" wrapText="1"/>
    </xf>
    <xf numFmtId="0" fontId="30" fillId="0" borderId="0" xfId="0" applyFont="1" applyFill="1" applyBorder="1" applyProtection="1"/>
    <xf numFmtId="0" fontId="0" fillId="0" borderId="0" xfId="0" applyFill="1" applyBorder="1" applyAlignment="1"/>
    <xf numFmtId="0" fontId="20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35" fillId="0" borderId="0" xfId="0" applyFont="1" applyFill="1" applyBorder="1" applyAlignment="1" applyProtection="1"/>
    <xf numFmtId="49" fontId="36" fillId="0" borderId="0" xfId="0" applyNumberFormat="1" applyFont="1" applyFill="1" applyBorder="1" applyAlignment="1" applyProtection="1">
      <alignment horizontal="left" vertical="justify"/>
    </xf>
    <xf numFmtId="0" fontId="38" fillId="0" borderId="0" xfId="0" applyFont="1" applyFill="1" applyBorder="1" applyAlignment="1" applyProtection="1">
      <alignment vertical="center"/>
    </xf>
    <xf numFmtId="49" fontId="38" fillId="0" borderId="3" xfId="0" applyNumberFormat="1" applyFont="1" applyFill="1" applyBorder="1" applyAlignment="1" applyProtection="1">
      <alignment horizontal="left" vertical="justify"/>
    </xf>
    <xf numFmtId="0" fontId="39" fillId="0" borderId="3" xfId="0" applyFont="1" applyFill="1" applyBorder="1" applyAlignment="1" applyProtection="1">
      <alignment vertical="justify"/>
    </xf>
    <xf numFmtId="0" fontId="40" fillId="0" borderId="3" xfId="0" applyFont="1" applyFill="1" applyBorder="1" applyProtection="1"/>
    <xf numFmtId="0" fontId="40" fillId="0" borderId="3" xfId="0" applyFont="1" applyFill="1" applyBorder="1" applyAlignment="1" applyProtection="1">
      <alignment vertical="justify"/>
    </xf>
    <xf numFmtId="0" fontId="40" fillId="0" borderId="3" xfId="0" applyFont="1" applyFill="1" applyBorder="1" applyAlignment="1" applyProtection="1">
      <alignment horizontal="right"/>
    </xf>
    <xf numFmtId="0" fontId="39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left" vertical="justify"/>
    </xf>
    <xf numFmtId="0" fontId="41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Protection="1"/>
    <xf numFmtId="49" fontId="42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center" vertical="justify" wrapText="1"/>
    </xf>
    <xf numFmtId="49" fontId="42" fillId="0" borderId="0" xfId="0" applyNumberFormat="1" applyFont="1" applyFill="1" applyBorder="1" applyAlignment="1" applyProtection="1">
      <alignment horizontal="center" vertical="justify" wrapText="1"/>
    </xf>
    <xf numFmtId="0" fontId="42" fillId="0" borderId="0" xfId="0" applyFont="1" applyFill="1" applyBorder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0" fontId="42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Protection="1"/>
    <xf numFmtId="0" fontId="43" fillId="0" borderId="0" xfId="0" applyFont="1" applyFill="1" applyBorder="1" applyAlignment="1" applyProtection="1">
      <alignment vertical="top"/>
    </xf>
    <xf numFmtId="0" fontId="43" fillId="0" borderId="10" xfId="0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left" vertical="justify"/>
    </xf>
    <xf numFmtId="0" fontId="22" fillId="0" borderId="44" xfId="0" applyNumberFormat="1" applyFont="1" applyFill="1" applyBorder="1" applyAlignment="1" applyProtection="1">
      <alignment horizontal="center"/>
    </xf>
    <xf numFmtId="0" fontId="22" fillId="0" borderId="45" xfId="0" applyNumberFormat="1" applyFont="1" applyFill="1" applyBorder="1" applyAlignment="1" applyProtection="1">
      <alignment horizontal="center"/>
    </xf>
    <xf numFmtId="0" fontId="13" fillId="0" borderId="4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49" fontId="36" fillId="0" borderId="0" xfId="0" applyNumberFormat="1" applyFont="1" applyFill="1" applyBorder="1" applyAlignment="1" applyProtection="1">
      <alignment horizontal="right" vertical="justify"/>
    </xf>
    <xf numFmtId="0" fontId="10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textRotation="90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6" fillId="0" borderId="76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vertical="center"/>
    </xf>
    <xf numFmtId="49" fontId="41" fillId="0" borderId="0" xfId="0" applyNumberFormat="1" applyFont="1" applyFill="1" applyBorder="1" applyAlignment="1" applyProtection="1">
      <alignment vertical="justify"/>
    </xf>
    <xf numFmtId="0" fontId="54" fillId="0" borderId="0" xfId="0" applyFont="1" applyFill="1"/>
    <xf numFmtId="0" fontId="54" fillId="0" borderId="25" xfId="0" applyFont="1" applyFill="1" applyBorder="1"/>
    <xf numFmtId="0" fontId="54" fillId="0" borderId="27" xfId="0" applyFont="1" applyFill="1" applyBorder="1"/>
    <xf numFmtId="0" fontId="54" fillId="0" borderId="25" xfId="0" applyNumberFormat="1" applyFont="1" applyFill="1" applyBorder="1"/>
    <xf numFmtId="0" fontId="54" fillId="0" borderId="25" xfId="0" applyFont="1" applyFill="1" applyBorder="1" applyAlignment="1">
      <alignment wrapText="1"/>
    </xf>
    <xf numFmtId="0" fontId="54" fillId="0" borderId="11" xfId="0" applyFont="1" applyFill="1" applyBorder="1"/>
    <xf numFmtId="0" fontId="54" fillId="0" borderId="55" xfId="0" applyFont="1" applyFill="1" applyBorder="1"/>
    <xf numFmtId="0" fontId="54" fillId="2" borderId="25" xfId="0" applyFont="1" applyFill="1" applyBorder="1"/>
    <xf numFmtId="0" fontId="54" fillId="2" borderId="25" xfId="0" applyFont="1" applyFill="1" applyBorder="1" applyAlignment="1">
      <alignment horizontal="center"/>
    </xf>
    <xf numFmtId="0" fontId="54" fillId="2" borderId="25" xfId="0" applyFont="1" applyFill="1" applyBorder="1" applyAlignment="1">
      <alignment horizontal="center" vertical="center"/>
    </xf>
    <xf numFmtId="0" fontId="54" fillId="2" borderId="25" xfId="0" applyNumberFormat="1" applyFont="1" applyFill="1" applyBorder="1" applyAlignment="1">
      <alignment horizontal="center"/>
    </xf>
    <xf numFmtId="0" fontId="54" fillId="4" borderId="25" xfId="0" applyFont="1" applyFill="1" applyBorder="1"/>
    <xf numFmtId="0" fontId="54" fillId="4" borderId="11" xfId="0" applyFont="1" applyFill="1" applyBorder="1"/>
    <xf numFmtId="0" fontId="54" fillId="4" borderId="71" xfId="0" applyFont="1" applyFill="1" applyBorder="1"/>
    <xf numFmtId="0" fontId="54" fillId="0" borderId="0" xfId="0" applyFont="1" applyFill="1" applyAlignment="1">
      <alignment horizontal="right"/>
    </xf>
    <xf numFmtId="0" fontId="54" fillId="4" borderId="25" xfId="0" applyFont="1" applyFill="1" applyBorder="1" applyAlignment="1">
      <alignment horizontal="right"/>
    </xf>
    <xf numFmtId="0" fontId="0" fillId="0" borderId="0" xfId="0" applyFill="1"/>
    <xf numFmtId="2" fontId="54" fillId="0" borderId="25" xfId="0" applyNumberFormat="1" applyFont="1" applyFill="1" applyBorder="1"/>
    <xf numFmtId="0" fontId="54" fillId="0" borderId="0" xfId="0" applyFont="1" applyFill="1" applyBorder="1"/>
    <xf numFmtId="0" fontId="54" fillId="0" borderId="0" xfId="0" applyNumberFormat="1" applyFont="1" applyFill="1" applyBorder="1"/>
    <xf numFmtId="0" fontId="54" fillId="0" borderId="25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 vertical="center"/>
    </xf>
    <xf numFmtId="0" fontId="54" fillId="0" borderId="2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textRotation="90"/>
    </xf>
    <xf numFmtId="0" fontId="26" fillId="0" borderId="0" xfId="0" applyFont="1" applyFill="1" applyBorder="1" applyAlignment="1" applyProtection="1">
      <alignment horizontal="center" vertical="center"/>
    </xf>
    <xf numFmtId="0" fontId="54" fillId="0" borderId="76" xfId="0" applyFont="1" applyFill="1" applyBorder="1"/>
    <xf numFmtId="9" fontId="27" fillId="0" borderId="0" xfId="0" applyNumberFormat="1" applyFont="1" applyFill="1" applyBorder="1" applyAlignment="1" applyProtection="1">
      <alignment vertical="center" textRotation="90"/>
    </xf>
    <xf numFmtId="9" fontId="10" fillId="0" borderId="39" xfId="0" applyNumberFormat="1" applyFont="1" applyFill="1" applyBorder="1" applyAlignment="1" applyProtection="1">
      <alignment vertical="center" textRotation="88"/>
    </xf>
    <xf numFmtId="0" fontId="46" fillId="0" borderId="0" xfId="0" applyFont="1" applyFill="1" applyBorder="1" applyAlignment="1" applyProtection="1">
      <alignment vertical="center" textRotation="90"/>
    </xf>
    <xf numFmtId="0" fontId="27" fillId="0" borderId="0" xfId="0" applyFont="1" applyFill="1" applyBorder="1" applyAlignment="1" applyProtection="1">
      <alignment vertical="center" textRotation="90"/>
    </xf>
    <xf numFmtId="9" fontId="12" fillId="0" borderId="0" xfId="0" applyNumberFormat="1" applyFont="1" applyFill="1" applyBorder="1" applyAlignment="1" applyProtection="1">
      <alignment vertical="center" textRotation="90"/>
    </xf>
    <xf numFmtId="9" fontId="10" fillId="0" borderId="0" xfId="0" applyNumberFormat="1" applyFont="1" applyFill="1" applyBorder="1" applyAlignment="1" applyProtection="1">
      <alignment vertical="center" textRotation="88"/>
    </xf>
    <xf numFmtId="0" fontId="10" fillId="0" borderId="0" xfId="0" applyFont="1" applyFill="1" applyBorder="1" applyAlignment="1" applyProtection="1">
      <alignment vertical="center" textRotation="88"/>
    </xf>
    <xf numFmtId="9" fontId="21" fillId="0" borderId="0" xfId="0" applyNumberFormat="1" applyFont="1" applyFill="1" applyBorder="1" applyAlignment="1" applyProtection="1">
      <alignment vertical="center" textRotation="90"/>
    </xf>
    <xf numFmtId="0" fontId="26" fillId="0" borderId="0" xfId="0" applyFont="1" applyFill="1" applyBorder="1" applyAlignment="1" applyProtection="1">
      <alignment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/>
    <xf numFmtId="0" fontId="13" fillId="0" borderId="13" xfId="0" applyFont="1" applyFill="1" applyBorder="1" applyAlignment="1" applyProtection="1">
      <alignment horizont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78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0" fontId="13" fillId="0" borderId="79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64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/>
    </xf>
    <xf numFmtId="0" fontId="22" fillId="0" borderId="78" xfId="0" applyNumberFormat="1" applyFont="1" applyFill="1" applyBorder="1" applyAlignment="1" applyProtection="1">
      <alignment horizontal="center"/>
    </xf>
    <xf numFmtId="0" fontId="22" fillId="0" borderId="64" xfId="0" applyNumberFormat="1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 wrapText="1"/>
    </xf>
    <xf numFmtId="49" fontId="13" fillId="0" borderId="0" xfId="0" applyNumberFormat="1" applyFont="1" applyFill="1" applyBorder="1" applyAlignment="1" applyProtection="1">
      <alignment vertical="justify"/>
    </xf>
    <xf numFmtId="49" fontId="8" fillId="0" borderId="0" xfId="0" applyNumberFormat="1" applyFont="1" applyFill="1" applyBorder="1" applyAlignment="1" applyProtection="1">
      <alignment vertical="justify" wrapText="1"/>
    </xf>
    <xf numFmtId="0" fontId="23" fillId="0" borderId="0" xfId="0" applyFont="1" applyFill="1" applyBorder="1" applyAlignment="1" applyProtection="1">
      <alignment vertical="center"/>
    </xf>
    <xf numFmtId="0" fontId="20" fillId="0" borderId="0" xfId="0" applyFont="1" applyBorder="1" applyProtection="1"/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/>
    </xf>
    <xf numFmtId="0" fontId="50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49" fontId="36" fillId="0" borderId="0" xfId="0" applyNumberFormat="1" applyFont="1" applyFill="1" applyBorder="1" applyAlignment="1" applyProtection="1">
      <alignment horizontal="right" vertical="justify"/>
    </xf>
    <xf numFmtId="0" fontId="40" fillId="0" borderId="3" xfId="0" applyFont="1" applyFill="1" applyBorder="1" applyAlignment="1" applyProtection="1"/>
    <xf numFmtId="0" fontId="1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centerContinuous" vertical="top"/>
    </xf>
    <xf numFmtId="0" fontId="4" fillId="0" borderId="0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0" fontId="18" fillId="0" borderId="60" xfId="0" applyNumberFormat="1" applyFont="1" applyFill="1" applyBorder="1" applyAlignment="1" applyProtection="1"/>
    <xf numFmtId="0" fontId="18" fillId="0" borderId="6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7" fillId="0" borderId="0" xfId="0" applyFont="1" applyBorder="1" applyProtection="1"/>
    <xf numFmtId="0" fontId="29" fillId="0" borderId="0" xfId="0" applyFont="1" applyBorder="1" applyProtection="1"/>
    <xf numFmtId="0" fontId="17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textRotation="90"/>
    </xf>
    <xf numFmtId="0" fontId="4" fillId="0" borderId="38" xfId="0" applyFont="1" applyFill="1" applyBorder="1" applyAlignment="1" applyProtection="1">
      <alignment horizontal="center" vertical="center" wrapText="1"/>
    </xf>
    <xf numFmtId="9" fontId="27" fillId="0" borderId="0" xfId="0" applyNumberFormat="1" applyFont="1" applyFill="1" applyBorder="1" applyAlignment="1" applyProtection="1">
      <alignment vertical="center" textRotation="90"/>
    </xf>
    <xf numFmtId="9" fontId="21" fillId="0" borderId="0" xfId="0" applyNumberFormat="1" applyFont="1" applyFill="1" applyBorder="1" applyAlignment="1" applyProtection="1">
      <alignment vertical="center" textRotation="90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 wrapText="1"/>
    </xf>
    <xf numFmtId="49" fontId="58" fillId="0" borderId="89" xfId="0" applyNumberFormat="1" applyFont="1" applyBorder="1" applyAlignment="1">
      <alignment vertical="center" wrapText="1"/>
    </xf>
    <xf numFmtId="49" fontId="58" fillId="0" borderId="76" xfId="0" applyNumberFormat="1" applyFont="1" applyBorder="1" applyAlignment="1">
      <alignment vertical="center" wrapText="1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45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</xf>
    <xf numFmtId="0" fontId="12" fillId="0" borderId="72" xfId="0" applyNumberFormat="1" applyFont="1" applyFill="1" applyBorder="1" applyAlignment="1" applyProtection="1">
      <alignment horizontal="center" vertical="center"/>
    </xf>
    <xf numFmtId="0" fontId="12" fillId="0" borderId="56" xfId="0" applyNumberFormat="1" applyFont="1" applyFill="1" applyBorder="1" applyAlignment="1" applyProtection="1">
      <alignment horizontal="center" vertical="center"/>
    </xf>
    <xf numFmtId="0" fontId="21" fillId="3" borderId="55" xfId="0" applyFont="1" applyFill="1" applyBorder="1" applyAlignment="1" applyProtection="1">
      <alignment horizontal="center" vertical="center" wrapText="1"/>
    </xf>
    <xf numFmtId="0" fontId="21" fillId="3" borderId="61" xfId="0" applyFont="1" applyFill="1" applyBorder="1" applyAlignment="1" applyProtection="1">
      <alignment horizontal="center" vertical="center" wrapText="1"/>
    </xf>
    <xf numFmtId="0" fontId="21" fillId="3" borderId="69" xfId="0" applyFont="1" applyFill="1" applyBorder="1" applyAlignment="1" applyProtection="1">
      <alignment horizontal="center" vertical="center" wrapText="1"/>
    </xf>
    <xf numFmtId="0" fontId="21" fillId="3" borderId="52" xfId="0" applyFont="1" applyFill="1" applyBorder="1" applyAlignment="1" applyProtection="1">
      <alignment horizontal="center" vertical="center" wrapText="1"/>
    </xf>
    <xf numFmtId="0" fontId="21" fillId="3" borderId="56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right" vertical="center" wrapText="1"/>
    </xf>
    <xf numFmtId="0" fontId="12" fillId="0" borderId="52" xfId="0" applyFont="1" applyFill="1" applyBorder="1" applyAlignment="1" applyProtection="1">
      <alignment horizontal="right" vertical="center" wrapText="1"/>
    </xf>
    <xf numFmtId="0" fontId="12" fillId="0" borderId="56" xfId="0" applyFont="1" applyFill="1" applyBorder="1" applyAlignment="1" applyProtection="1">
      <alignment horizontal="right" vertical="center" wrapText="1"/>
    </xf>
    <xf numFmtId="0" fontId="12" fillId="0" borderId="52" xfId="0" applyNumberFormat="1" applyFont="1" applyFill="1" applyBorder="1" applyAlignment="1" applyProtection="1">
      <alignment horizontal="center" vertical="center"/>
    </xf>
    <xf numFmtId="0" fontId="4" fillId="0" borderId="50" xfId="0" applyNumberFormat="1" applyFont="1" applyFill="1" applyBorder="1" applyAlignment="1" applyProtection="1">
      <alignment horizontal="center"/>
    </xf>
    <xf numFmtId="0" fontId="4" fillId="0" borderId="54" xfId="0" applyNumberFormat="1" applyFont="1" applyFill="1" applyBorder="1" applyAlignment="1" applyProtection="1">
      <alignment horizontal="center"/>
    </xf>
    <xf numFmtId="0" fontId="4" fillId="0" borderId="51" xfId="0" applyNumberFormat="1" applyFont="1" applyFill="1" applyBorder="1" applyAlignment="1" applyProtection="1">
      <alignment horizontal="center" vertical="center"/>
    </xf>
    <xf numFmtId="0" fontId="4" fillId="0" borderId="50" xfId="0" applyNumberFormat="1" applyFont="1" applyFill="1" applyBorder="1" applyAlignment="1" applyProtection="1">
      <alignment horizontal="center" vertical="center"/>
    </xf>
    <xf numFmtId="0" fontId="4" fillId="0" borderId="49" xfId="0" applyNumberFormat="1" applyFont="1" applyFill="1" applyBorder="1" applyAlignment="1" applyProtection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57" xfId="0" applyNumberFormat="1" applyFont="1" applyFill="1" applyBorder="1" applyAlignment="1" applyProtection="1">
      <alignment horizontal="center"/>
    </xf>
    <xf numFmtId="0" fontId="4" fillId="0" borderId="63" xfId="0" applyNumberFormat="1" applyFont="1" applyFill="1" applyBorder="1" applyAlignment="1" applyProtection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0" fontId="4" fillId="0" borderId="23" xfId="0" applyNumberFormat="1" applyFont="1" applyFill="1" applyBorder="1" applyAlignment="1" applyProtection="1">
      <alignment horizontal="center"/>
    </xf>
    <xf numFmtId="0" fontId="4" fillId="0" borderId="51" xfId="0" applyNumberFormat="1" applyFont="1" applyFill="1" applyBorder="1" applyAlignment="1" applyProtection="1">
      <alignment horizontal="center"/>
    </xf>
    <xf numFmtId="0" fontId="16" fillId="0" borderId="55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4" fillId="0" borderId="61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8" fillId="0" borderId="55" xfId="0" applyNumberFormat="1" applyFont="1" applyFill="1" applyBorder="1" applyAlignment="1" applyProtection="1">
      <alignment horizontal="left" vertical="justify"/>
    </xf>
    <xf numFmtId="0" fontId="18" fillId="0" borderId="52" xfId="0" applyNumberFormat="1" applyFont="1" applyFill="1" applyBorder="1" applyAlignment="1" applyProtection="1">
      <alignment horizontal="left" vertical="justify"/>
    </xf>
    <xf numFmtId="0" fontId="18" fillId="0" borderId="56" xfId="0" applyNumberFormat="1" applyFont="1" applyFill="1" applyBorder="1" applyAlignment="1" applyProtection="1">
      <alignment horizontal="left" vertical="justify"/>
    </xf>
    <xf numFmtId="49" fontId="8" fillId="0" borderId="55" xfId="0" applyNumberFormat="1" applyFont="1" applyFill="1" applyBorder="1" applyAlignment="1" applyProtection="1">
      <alignment horizontal="center" vertical="center"/>
    </xf>
    <xf numFmtId="49" fontId="8" fillId="0" borderId="52" xfId="0" applyNumberFormat="1" applyFont="1" applyFill="1" applyBorder="1" applyAlignment="1" applyProtection="1">
      <alignment horizontal="center" vertical="center"/>
    </xf>
    <xf numFmtId="49" fontId="8" fillId="0" borderId="56" xfId="0" applyNumberFormat="1" applyFont="1" applyFill="1" applyBorder="1" applyAlignment="1" applyProtection="1">
      <alignment horizontal="center" vertical="center"/>
    </xf>
    <xf numFmtId="49" fontId="13" fillId="0" borderId="55" xfId="0" applyNumberFormat="1" applyFont="1" applyFill="1" applyBorder="1" applyAlignment="1" applyProtection="1">
      <alignment horizontal="center" vertical="justify"/>
    </xf>
    <xf numFmtId="49" fontId="13" fillId="0" borderId="52" xfId="0" applyNumberFormat="1" applyFont="1" applyFill="1" applyBorder="1" applyAlignment="1" applyProtection="1">
      <alignment horizontal="center" vertical="justify"/>
    </xf>
    <xf numFmtId="49" fontId="13" fillId="0" borderId="56" xfId="0" applyNumberFormat="1" applyFont="1" applyFill="1" applyBorder="1" applyAlignment="1" applyProtection="1">
      <alignment horizontal="center" vertical="justify"/>
    </xf>
    <xf numFmtId="49" fontId="30" fillId="0" borderId="55" xfId="0" applyNumberFormat="1" applyFont="1" applyBorder="1" applyAlignment="1" applyProtection="1">
      <alignment horizontal="left" vertical="center" wrapText="1"/>
    </xf>
    <xf numFmtId="49" fontId="30" fillId="0" borderId="52" xfId="0" applyNumberFormat="1" applyFont="1" applyBorder="1" applyAlignment="1" applyProtection="1">
      <alignment horizontal="left" vertical="center" wrapText="1"/>
    </xf>
    <xf numFmtId="49" fontId="30" fillId="0" borderId="56" xfId="0" applyNumberFormat="1" applyFont="1" applyBorder="1" applyAlignment="1" applyProtection="1">
      <alignment horizontal="left" vertical="center" wrapText="1"/>
    </xf>
    <xf numFmtId="0" fontId="8" fillId="0" borderId="55" xfId="0" applyNumberFormat="1" applyFont="1" applyFill="1" applyBorder="1" applyAlignment="1" applyProtection="1">
      <alignment horizontal="left" vertical="justify"/>
    </xf>
    <xf numFmtId="0" fontId="8" fillId="0" borderId="52" xfId="0" applyNumberFormat="1" applyFont="1" applyFill="1" applyBorder="1" applyAlignment="1" applyProtection="1">
      <alignment horizontal="left" vertical="justify"/>
    </xf>
    <xf numFmtId="0" fontId="8" fillId="0" borderId="56" xfId="0" applyNumberFormat="1" applyFont="1" applyFill="1" applyBorder="1" applyAlignment="1" applyProtection="1">
      <alignment horizontal="left" vertical="justify"/>
    </xf>
    <xf numFmtId="0" fontId="26" fillId="0" borderId="0" xfId="0" applyFont="1" applyFill="1" applyBorder="1" applyAlignment="1" applyProtection="1">
      <alignment horizontal="center" vertical="center"/>
    </xf>
    <xf numFmtId="0" fontId="21" fillId="2" borderId="55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</xf>
    <xf numFmtId="0" fontId="4" fillId="0" borderId="66" xfId="0" applyNumberFormat="1" applyFont="1" applyFill="1" applyBorder="1" applyAlignment="1" applyProtection="1">
      <alignment horizontal="center" vertical="center"/>
    </xf>
    <xf numFmtId="0" fontId="4" fillId="0" borderId="60" xfId="0" applyNumberFormat="1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62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13" fillId="0" borderId="56" xfId="0" applyNumberFormat="1" applyFont="1" applyFill="1" applyBorder="1" applyAlignment="1" applyProtection="1">
      <alignment horizontal="center" vertical="center"/>
    </xf>
    <xf numFmtId="49" fontId="38" fillId="0" borderId="0" xfId="0" applyNumberFormat="1" applyFont="1" applyFill="1" applyBorder="1" applyAlignment="1" applyProtection="1">
      <alignment horizontal="left" vertical="justify"/>
    </xf>
    <xf numFmtId="0" fontId="12" fillId="0" borderId="55" xfId="0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</xf>
    <xf numFmtId="0" fontId="12" fillId="0" borderId="72" xfId="0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 wrapText="1"/>
    </xf>
    <xf numFmtId="0" fontId="59" fillId="5" borderId="82" xfId="0" applyFont="1" applyFill="1" applyBorder="1" applyAlignment="1">
      <alignment horizontal="center" vertical="center" wrapText="1"/>
    </xf>
    <xf numFmtId="0" fontId="60" fillId="0" borderId="83" xfId="0" applyFont="1" applyBorder="1"/>
    <xf numFmtId="0" fontId="6" fillId="0" borderId="55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 textRotation="90"/>
    </xf>
    <xf numFmtId="0" fontId="6" fillId="0" borderId="59" xfId="0" applyFont="1" applyFill="1" applyBorder="1" applyAlignment="1" applyProtection="1">
      <alignment horizontal="center" vertical="center" textRotation="90"/>
    </xf>
    <xf numFmtId="0" fontId="6" fillId="0" borderId="43" xfId="0" applyFont="1" applyFill="1" applyBorder="1" applyAlignment="1" applyProtection="1">
      <alignment horizontal="center" vertical="center" textRotation="90"/>
    </xf>
    <xf numFmtId="0" fontId="6" fillId="0" borderId="39" xfId="0" applyFont="1" applyFill="1" applyBorder="1" applyAlignment="1" applyProtection="1">
      <alignment horizontal="center" vertical="center" textRotation="90"/>
    </xf>
    <xf numFmtId="49" fontId="44" fillId="0" borderId="10" xfId="0" applyNumberFormat="1" applyFont="1" applyFill="1" applyBorder="1" applyAlignment="1" applyProtection="1">
      <alignment horizontal="right" vertical="justify"/>
    </xf>
    <xf numFmtId="49" fontId="44" fillId="0" borderId="10" xfId="0" applyNumberFormat="1" applyFont="1" applyFill="1" applyBorder="1" applyAlignment="1" applyProtection="1">
      <alignment horizontal="left" vertical="justify"/>
    </xf>
    <xf numFmtId="0" fontId="4" fillId="0" borderId="1" xfId="0" applyNumberFormat="1" applyFont="1" applyBorder="1" applyAlignment="1" applyProtection="1">
      <alignment horizontal="left" vertical="center"/>
    </xf>
    <xf numFmtId="0" fontId="4" fillId="0" borderId="74" xfId="0" applyNumberFormat="1" applyFont="1" applyBorder="1" applyAlignment="1" applyProtection="1">
      <alignment horizontal="left" vertical="center"/>
    </xf>
    <xf numFmtId="0" fontId="48" fillId="0" borderId="55" xfId="0" applyNumberFormat="1" applyFont="1" applyBorder="1" applyAlignment="1" applyProtection="1">
      <alignment horizontal="center" vertical="center"/>
    </xf>
    <xf numFmtId="0" fontId="48" fillId="0" borderId="52" xfId="0" applyNumberFormat="1" applyFont="1" applyBorder="1" applyAlignment="1" applyProtection="1">
      <alignment horizontal="center" vertical="center"/>
    </xf>
    <xf numFmtId="0" fontId="48" fillId="0" borderId="56" xfId="0" applyNumberFormat="1" applyFont="1" applyBorder="1" applyAlignment="1" applyProtection="1">
      <alignment horizontal="center" vertical="center"/>
    </xf>
    <xf numFmtId="49" fontId="36" fillId="0" borderId="0" xfId="0" applyNumberFormat="1" applyFont="1" applyFill="1" applyBorder="1" applyAlignment="1" applyProtection="1">
      <alignment horizontal="right" vertical="justify"/>
    </xf>
    <xf numFmtId="49" fontId="41" fillId="0" borderId="0" xfId="0" applyNumberFormat="1" applyFont="1" applyFill="1" applyBorder="1" applyAlignment="1" applyProtection="1">
      <alignment horizontal="left" vertical="justify"/>
    </xf>
    <xf numFmtId="0" fontId="12" fillId="0" borderId="52" xfId="0" applyFont="1" applyFill="1" applyBorder="1" applyAlignment="1" applyProtection="1">
      <alignment horizontal="center" vertical="center" wrapText="1"/>
    </xf>
    <xf numFmtId="0" fontId="20" fillId="0" borderId="0" xfId="0" applyFont="1" applyBorder="1" applyProtection="1"/>
    <xf numFmtId="0" fontId="5" fillId="0" borderId="72" xfId="0" applyFont="1" applyBorder="1" applyAlignment="1" applyProtection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" fillId="0" borderId="55" xfId="0" applyFont="1" applyBorder="1" applyAlignment="1" applyProtection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4" fillId="0" borderId="52" xfId="0" applyNumberFormat="1" applyFont="1" applyBorder="1" applyAlignment="1" applyProtection="1">
      <alignment horizontal="center" vertical="center"/>
    </xf>
    <xf numFmtId="0" fontId="4" fillId="0" borderId="56" xfId="0" applyNumberFormat="1" applyFont="1" applyBorder="1" applyAlignment="1" applyProtection="1">
      <alignment horizontal="center" vertical="center"/>
    </xf>
    <xf numFmtId="0" fontId="32" fillId="0" borderId="55" xfId="0" applyNumberFormat="1" applyFont="1" applyBorder="1" applyAlignment="1" applyProtection="1">
      <alignment horizontal="left" vertical="center" wrapText="1"/>
    </xf>
    <xf numFmtId="0" fontId="32" fillId="0" borderId="56" xfId="0" applyNumberFormat="1" applyFont="1" applyBorder="1" applyAlignment="1" applyProtection="1">
      <alignment horizontal="left" vertical="center" wrapText="1"/>
    </xf>
    <xf numFmtId="0" fontId="40" fillId="0" borderId="3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left" vertical="top" wrapText="1"/>
    </xf>
    <xf numFmtId="0" fontId="21" fillId="0" borderId="52" xfId="0" applyFont="1" applyFill="1" applyBorder="1" applyAlignment="1" applyProtection="1">
      <alignment horizontal="left" vertical="top" wrapText="1"/>
    </xf>
    <xf numFmtId="0" fontId="21" fillId="0" borderId="56" xfId="0" applyFont="1" applyFill="1" applyBorder="1" applyAlignment="1" applyProtection="1">
      <alignment horizontal="left" vertical="top" wrapText="1"/>
    </xf>
    <xf numFmtId="0" fontId="21" fillId="0" borderId="49" xfId="0" applyFont="1" applyFill="1" applyBorder="1" applyAlignment="1" applyProtection="1">
      <alignment horizontal="left" vertical="top" wrapText="1"/>
    </xf>
    <xf numFmtId="0" fontId="21" fillId="0" borderId="61" xfId="0" applyFont="1" applyFill="1" applyBorder="1" applyAlignment="1" applyProtection="1">
      <alignment horizontal="left" vertical="top" wrapText="1"/>
    </xf>
    <xf numFmtId="0" fontId="21" fillId="0" borderId="59" xfId="0" applyFont="1" applyFill="1" applyBorder="1" applyAlignment="1" applyProtection="1">
      <alignment horizontal="left" vertical="top" wrapText="1"/>
    </xf>
    <xf numFmtId="0" fontId="21" fillId="0" borderId="55" xfId="0" applyFont="1" applyFill="1" applyBorder="1" applyAlignment="1" applyProtection="1">
      <alignment horizontal="left" wrapText="1"/>
    </xf>
    <xf numFmtId="0" fontId="31" fillId="0" borderId="52" xfId="0" applyFont="1" applyFill="1" applyBorder="1" applyAlignment="1" applyProtection="1">
      <alignment horizontal="left" wrapText="1"/>
    </xf>
    <xf numFmtId="1" fontId="12" fillId="0" borderId="55" xfId="0" applyNumberFormat="1" applyFont="1" applyFill="1" applyBorder="1" applyAlignment="1" applyProtection="1">
      <alignment horizontal="center" vertical="center" wrapText="1"/>
    </xf>
    <xf numFmtId="1" fontId="12" fillId="0" borderId="53" xfId="0" applyNumberFormat="1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1" fontId="12" fillId="0" borderId="55" xfId="0" applyNumberFormat="1" applyFont="1" applyFill="1" applyBorder="1" applyAlignment="1" applyProtection="1">
      <alignment horizontal="center" vertical="center"/>
    </xf>
    <xf numFmtId="1" fontId="12" fillId="0" borderId="56" xfId="0" applyNumberFormat="1" applyFont="1" applyFill="1" applyBorder="1" applyAlignment="1" applyProtection="1">
      <alignment horizontal="center" vertical="center"/>
    </xf>
    <xf numFmtId="0" fontId="61" fillId="0" borderId="51" xfId="0" applyNumberFormat="1" applyFont="1" applyFill="1" applyBorder="1" applyAlignment="1" applyProtection="1">
      <alignment horizontal="center" vertical="center"/>
    </xf>
    <xf numFmtId="0" fontId="61" fillId="0" borderId="26" xfId="0" applyNumberFormat="1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left"/>
    </xf>
    <xf numFmtId="0" fontId="0" fillId="0" borderId="52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12" fillId="0" borderId="55" xfId="0" applyFont="1" applyFill="1" applyBorder="1" applyAlignment="1" applyProtection="1">
      <alignment horizontal="right" wrapText="1"/>
    </xf>
    <xf numFmtId="0" fontId="12" fillId="0" borderId="52" xfId="0" applyFont="1" applyFill="1" applyBorder="1" applyAlignment="1" applyProtection="1">
      <alignment horizontal="right" wrapText="1"/>
    </xf>
    <xf numFmtId="0" fontId="12" fillId="0" borderId="56" xfId="0" applyFont="1" applyFill="1" applyBorder="1" applyAlignment="1" applyProtection="1">
      <alignment horizontal="right" wrapText="1"/>
    </xf>
    <xf numFmtId="0" fontId="61" fillId="0" borderId="50" xfId="0" applyNumberFormat="1" applyFont="1" applyFill="1" applyBorder="1" applyAlignment="1" applyProtection="1">
      <alignment horizontal="center" vertical="center"/>
    </xf>
    <xf numFmtId="0" fontId="61" fillId="0" borderId="54" xfId="0" applyNumberFormat="1" applyFont="1" applyFill="1" applyBorder="1" applyAlignment="1" applyProtection="1">
      <alignment horizontal="center" vertical="center"/>
    </xf>
    <xf numFmtId="0" fontId="61" fillId="0" borderId="62" xfId="0" applyNumberFormat="1" applyFont="1" applyFill="1" applyBorder="1" applyAlignment="1" applyProtection="1">
      <alignment horizontal="center" vertical="center"/>
    </xf>
    <xf numFmtId="0" fontId="61" fillId="0" borderId="47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50" xfId="0" applyFont="1" applyFill="1" applyBorder="1" applyAlignment="1" applyProtection="1">
      <alignment horizontal="left" vertical="center" wrapText="1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left" vertical="center" wrapText="1"/>
    </xf>
    <xf numFmtId="0" fontId="12" fillId="0" borderId="69" xfId="0" applyFont="1" applyFill="1" applyBorder="1" applyAlignment="1" applyProtection="1">
      <alignment horizontal="right" vertical="center" wrapText="1"/>
    </xf>
    <xf numFmtId="0" fontId="12" fillId="0" borderId="70" xfId="0" applyFont="1" applyFill="1" applyBorder="1" applyAlignment="1" applyProtection="1">
      <alignment horizontal="right" vertical="center" wrapText="1"/>
    </xf>
    <xf numFmtId="0" fontId="59" fillId="5" borderId="82" xfId="0" applyFont="1" applyFill="1" applyBorder="1" applyAlignment="1">
      <alignment horizontal="left" vertical="center" wrapText="1"/>
    </xf>
    <xf numFmtId="0" fontId="59" fillId="0" borderId="82" xfId="0" applyFont="1" applyFill="1" applyBorder="1" applyAlignment="1">
      <alignment horizontal="left" vertical="center" wrapText="1"/>
    </xf>
    <xf numFmtId="0" fontId="60" fillId="0" borderId="83" xfId="0" applyFont="1" applyFill="1" applyBorder="1"/>
    <xf numFmtId="0" fontId="59" fillId="0" borderId="86" xfId="0" applyFont="1" applyFill="1" applyBorder="1" applyAlignment="1">
      <alignment horizontal="left" vertical="center" wrapText="1"/>
    </xf>
    <xf numFmtId="0" fontId="60" fillId="0" borderId="85" xfId="0" applyFont="1" applyFill="1" applyBorder="1"/>
    <xf numFmtId="0" fontId="59" fillId="5" borderId="83" xfId="0" applyFont="1" applyFill="1" applyBorder="1" applyAlignment="1">
      <alignment horizontal="left" vertical="center" wrapText="1"/>
    </xf>
    <xf numFmtId="0" fontId="59" fillId="5" borderId="86" xfId="0" applyFont="1" applyFill="1" applyBorder="1" applyAlignment="1">
      <alignment horizontal="left" vertical="center" wrapText="1"/>
    </xf>
    <xf numFmtId="0" fontId="60" fillId="0" borderId="85" xfId="0" applyFont="1" applyBorder="1"/>
    <xf numFmtId="0" fontId="58" fillId="5" borderId="82" xfId="0" applyFont="1" applyFill="1" applyBorder="1" applyAlignment="1">
      <alignment horizontal="center" vertical="center"/>
    </xf>
    <xf numFmtId="0" fontId="60" fillId="0" borderId="81" xfId="0" applyFont="1" applyBorder="1"/>
    <xf numFmtId="0" fontId="58" fillId="5" borderId="83" xfId="0" applyFont="1" applyFill="1" applyBorder="1" applyAlignment="1">
      <alignment horizontal="center" vertical="center"/>
    </xf>
    <xf numFmtId="0" fontId="60" fillId="0" borderId="84" xfId="0" applyFont="1" applyBorder="1"/>
    <xf numFmtId="0" fontId="58" fillId="5" borderId="88" xfId="0" applyFont="1" applyFill="1" applyBorder="1" applyAlignment="1">
      <alignment horizontal="center" vertical="center"/>
    </xf>
    <xf numFmtId="0" fontId="60" fillId="0" borderId="87" xfId="0" applyFont="1" applyBorder="1"/>
    <xf numFmtId="0" fontId="59" fillId="5" borderId="83" xfId="0" applyFont="1" applyFill="1" applyBorder="1" applyAlignment="1">
      <alignment horizontal="center" vertical="center"/>
    </xf>
    <xf numFmtId="0" fontId="59" fillId="5" borderId="82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/>
    </xf>
    <xf numFmtId="0" fontId="4" fillId="0" borderId="71" xfId="0" applyNumberFormat="1" applyFont="1" applyFill="1" applyBorder="1" applyAlignment="1" applyProtection="1">
      <alignment horizontal="center"/>
    </xf>
    <xf numFmtId="0" fontId="4" fillId="0" borderId="22" xfId="0" applyNumberFormat="1" applyFont="1" applyFill="1" applyBorder="1" applyAlignment="1" applyProtection="1">
      <alignment horizontal="center"/>
    </xf>
    <xf numFmtId="0" fontId="4" fillId="0" borderId="48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45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 textRotation="90"/>
    </xf>
    <xf numFmtId="0" fontId="12" fillId="0" borderId="40" xfId="0" applyFont="1" applyFill="1" applyBorder="1" applyAlignment="1" applyProtection="1">
      <alignment horizontal="center" vertical="center" textRotation="90"/>
    </xf>
    <xf numFmtId="0" fontId="12" fillId="0" borderId="42" xfId="0" applyFont="1" applyFill="1" applyBorder="1" applyAlignment="1" applyProtection="1">
      <alignment horizontal="center" vertical="center" textRotation="90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 wrapText="1"/>
    </xf>
    <xf numFmtId="0" fontId="12" fillId="0" borderId="59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68" xfId="0" applyFont="1" applyFill="1" applyBorder="1" applyAlignment="1" applyProtection="1">
      <alignment horizontal="center" vertical="center" wrapText="1"/>
    </xf>
    <xf numFmtId="0" fontId="12" fillId="0" borderId="69" xfId="0" applyFont="1" applyFill="1" applyBorder="1" applyAlignment="1" applyProtection="1">
      <alignment horizontal="center" vertical="center" wrapText="1"/>
    </xf>
    <xf numFmtId="0" fontId="12" fillId="0" borderId="70" xfId="0" applyFont="1" applyFill="1" applyBorder="1" applyAlignment="1" applyProtection="1">
      <alignment horizontal="center" vertical="center" wrapText="1"/>
    </xf>
    <xf numFmtId="0" fontId="25" fillId="0" borderId="55" xfId="0" applyFont="1" applyFill="1" applyBorder="1" applyAlignment="1" applyProtection="1">
      <alignment horizontal="center" vertical="center" wrapText="1"/>
    </xf>
    <xf numFmtId="0" fontId="25" fillId="0" borderId="52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left" vertical="center" textRotation="90" wrapText="1"/>
    </xf>
    <xf numFmtId="0" fontId="6" fillId="0" borderId="59" xfId="0" applyFont="1" applyFill="1" applyBorder="1" applyAlignment="1" applyProtection="1">
      <alignment horizontal="left" vertical="center" textRotation="90" wrapText="1"/>
    </xf>
    <xf numFmtId="0" fontId="6" fillId="0" borderId="43" xfId="0" applyFont="1" applyFill="1" applyBorder="1" applyAlignment="1" applyProtection="1">
      <alignment horizontal="left" vertical="center" textRotation="90" wrapText="1"/>
    </xf>
    <xf numFmtId="0" fontId="6" fillId="0" borderId="39" xfId="0" applyFont="1" applyFill="1" applyBorder="1" applyAlignment="1" applyProtection="1">
      <alignment horizontal="left" vertical="center" textRotation="90" wrapText="1"/>
    </xf>
    <xf numFmtId="0" fontId="12" fillId="0" borderId="52" xfId="0" applyNumberFormat="1" applyFont="1" applyFill="1" applyBorder="1" applyAlignment="1" applyProtection="1">
      <alignment horizontal="center" vertical="center" wrapText="1"/>
    </xf>
    <xf numFmtId="0" fontId="12" fillId="0" borderId="56" xfId="0" applyNumberFormat="1" applyFont="1" applyFill="1" applyBorder="1" applyAlignment="1" applyProtection="1">
      <alignment horizontal="center" vertical="center" wrapText="1"/>
    </xf>
    <xf numFmtId="49" fontId="12" fillId="0" borderId="49" xfId="0" applyNumberFormat="1" applyFont="1" applyFill="1" applyBorder="1" applyAlignment="1" applyProtection="1">
      <alignment horizontal="center" vertical="center" textRotation="90" wrapText="1"/>
    </xf>
    <xf numFmtId="49" fontId="12" fillId="0" borderId="59" xfId="0" applyNumberFormat="1" applyFont="1" applyFill="1" applyBorder="1" applyAlignment="1" applyProtection="1">
      <alignment horizontal="center" vertical="center" textRotation="90" wrapText="1"/>
    </xf>
    <xf numFmtId="49" fontId="12" fillId="0" borderId="43" xfId="0" applyNumberFormat="1" applyFont="1" applyFill="1" applyBorder="1" applyAlignment="1" applyProtection="1">
      <alignment horizontal="center" vertical="center" textRotation="90" wrapText="1"/>
    </xf>
    <xf numFmtId="49" fontId="12" fillId="0" borderId="39" xfId="0" applyNumberFormat="1" applyFont="1" applyFill="1" applyBorder="1" applyAlignment="1" applyProtection="1">
      <alignment horizontal="center" vertical="center" textRotation="90" wrapText="1"/>
    </xf>
    <xf numFmtId="49" fontId="12" fillId="0" borderId="49" xfId="0" applyNumberFormat="1" applyFont="1" applyFill="1" applyBorder="1" applyAlignment="1" applyProtection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wrapText="1"/>
    </xf>
    <xf numFmtId="49" fontId="12" fillId="0" borderId="59" xfId="0" applyNumberFormat="1" applyFont="1" applyFill="1" applyBorder="1" applyAlignment="1" applyProtection="1">
      <alignment horizontal="center" vertical="center" wrapText="1"/>
    </xf>
    <xf numFmtId="49" fontId="12" fillId="0" borderId="68" xfId="0" applyNumberFormat="1" applyFont="1" applyFill="1" applyBorder="1" applyAlignment="1" applyProtection="1">
      <alignment horizontal="center" vertical="center" wrapText="1"/>
    </xf>
    <xf numFmtId="49" fontId="12" fillId="0" borderId="69" xfId="0" applyNumberFormat="1" applyFont="1" applyFill="1" applyBorder="1" applyAlignment="1" applyProtection="1">
      <alignment horizontal="center" vertical="center" wrapText="1"/>
    </xf>
    <xf numFmtId="49" fontId="12" fillId="0" borderId="70" xfId="0" applyNumberFormat="1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 textRotation="90" wrapText="1"/>
    </xf>
    <xf numFmtId="0" fontId="6" fillId="0" borderId="49" xfId="0" applyFont="1" applyFill="1" applyBorder="1" applyAlignment="1" applyProtection="1">
      <alignment horizontal="center" vertical="center"/>
    </xf>
    <xf numFmtId="0" fontId="1" fillId="0" borderId="61" xfId="0" applyFont="1" applyFill="1" applyBorder="1" applyAlignment="1"/>
    <xf numFmtId="0" fontId="1" fillId="0" borderId="59" xfId="0" applyFont="1" applyFill="1" applyBorder="1" applyAlignment="1"/>
    <xf numFmtId="0" fontId="6" fillId="0" borderId="0" xfId="0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horizontal="center" vertical="center" textRotation="90"/>
    </xf>
    <xf numFmtId="49" fontId="12" fillId="0" borderId="52" xfId="0" applyNumberFormat="1" applyFont="1" applyFill="1" applyBorder="1" applyAlignment="1" applyProtection="1">
      <alignment horizontal="center" vertical="center" wrapText="1"/>
    </xf>
    <xf numFmtId="49" fontId="12" fillId="0" borderId="56" xfId="0" applyNumberFormat="1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textRotation="90"/>
    </xf>
    <xf numFmtId="0" fontId="12" fillId="0" borderId="59" xfId="0" applyFont="1" applyFill="1" applyBorder="1" applyAlignment="1" applyProtection="1">
      <alignment horizontal="center" vertical="center" textRotation="90"/>
    </xf>
    <xf numFmtId="0" fontId="12" fillId="0" borderId="43" xfId="0" applyFont="1" applyFill="1" applyBorder="1" applyAlignment="1" applyProtection="1">
      <alignment horizontal="center" vertical="center" textRotation="90"/>
    </xf>
    <xf numFmtId="0" fontId="12" fillId="0" borderId="39" xfId="0" applyFont="1" applyFill="1" applyBorder="1" applyAlignment="1" applyProtection="1">
      <alignment horizontal="center" vertical="center" textRotation="90"/>
    </xf>
    <xf numFmtId="0" fontId="16" fillId="0" borderId="60" xfId="0" applyFont="1" applyFill="1" applyBorder="1" applyAlignment="1" applyProtection="1">
      <alignment horizontal="center" vertical="center" wrapText="1"/>
    </xf>
    <xf numFmtId="0" fontId="16" fillId="0" borderId="61" xfId="0" applyFont="1" applyFill="1" applyBorder="1" applyAlignment="1" applyProtection="1">
      <alignment horizontal="center" vertical="center" wrapText="1"/>
    </xf>
    <xf numFmtId="0" fontId="16" fillId="0" borderId="62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49" fontId="52" fillId="0" borderId="61" xfId="0" applyNumberFormat="1" applyFont="1" applyFill="1" applyBorder="1" applyAlignment="1" applyProtection="1">
      <alignment horizontal="center" vertical="center" wrapText="1"/>
    </xf>
    <xf numFmtId="49" fontId="53" fillId="0" borderId="61" xfId="0" applyNumberFormat="1" applyFont="1" applyFill="1" applyBorder="1" applyAlignment="1" applyProtection="1">
      <alignment horizontal="center" vertical="center" wrapText="1"/>
    </xf>
    <xf numFmtId="49" fontId="53" fillId="0" borderId="69" xfId="0" applyNumberFormat="1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9" xfId="0" applyFont="1" applyFill="1" applyBorder="1" applyAlignment="1" applyProtection="1">
      <alignment horizontal="center" vertical="center"/>
    </xf>
    <xf numFmtId="0" fontId="13" fillId="0" borderId="68" xfId="0" applyFont="1" applyFill="1" applyBorder="1" applyAlignment="1" applyProtection="1">
      <alignment horizontal="center" vertical="center"/>
    </xf>
    <xf numFmtId="0" fontId="13" fillId="0" borderId="70" xfId="0" applyFont="1" applyFill="1" applyBorder="1" applyAlignment="1" applyProtection="1">
      <alignment horizontal="center" vertical="center"/>
    </xf>
    <xf numFmtId="49" fontId="23" fillId="0" borderId="49" xfId="0" applyNumberFormat="1" applyFont="1" applyFill="1" applyBorder="1" applyAlignment="1" applyProtection="1">
      <alignment horizontal="center" vertical="center" wrapText="1"/>
    </xf>
    <xf numFmtId="49" fontId="23" fillId="0" borderId="61" xfId="0" applyNumberFormat="1" applyFont="1" applyFill="1" applyBorder="1" applyAlignment="1" applyProtection="1">
      <alignment horizontal="center" vertical="center" wrapText="1"/>
    </xf>
    <xf numFmtId="49" fontId="23" fillId="0" borderId="59" xfId="0" applyNumberFormat="1" applyFont="1" applyFill="1" applyBorder="1" applyAlignment="1" applyProtection="1">
      <alignment horizontal="center" vertical="center" wrapText="1"/>
    </xf>
    <xf numFmtId="49" fontId="23" fillId="0" borderId="68" xfId="0" applyNumberFormat="1" applyFont="1" applyFill="1" applyBorder="1" applyAlignment="1" applyProtection="1">
      <alignment horizontal="center" vertical="center" wrapText="1"/>
    </xf>
    <xf numFmtId="49" fontId="23" fillId="0" borderId="69" xfId="0" applyNumberFormat="1" applyFont="1" applyFill="1" applyBorder="1" applyAlignment="1" applyProtection="1">
      <alignment horizontal="center" vertical="center" wrapText="1"/>
    </xf>
    <xf numFmtId="49" fontId="23" fillId="0" borderId="70" xfId="0" applyNumberFormat="1" applyFont="1" applyFill="1" applyBorder="1" applyAlignment="1" applyProtection="1">
      <alignment horizontal="center" vertical="center" wrapText="1"/>
    </xf>
    <xf numFmtId="0" fontId="14" fillId="0" borderId="61" xfId="0" applyFont="1" applyFill="1" applyBorder="1" applyAlignment="1" applyProtection="1">
      <alignment horizontal="center" vertical="center" wrapText="1"/>
    </xf>
    <xf numFmtId="0" fontId="14" fillId="0" borderId="69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center" vertical="center"/>
    </xf>
    <xf numFmtId="0" fontId="14" fillId="0" borderId="4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24" fillId="0" borderId="49" xfId="0" applyFont="1" applyFill="1" applyBorder="1" applyAlignment="1" applyProtection="1">
      <alignment horizontal="center" vertical="center" textRotation="90" wrapText="1"/>
    </xf>
    <xf numFmtId="0" fontId="24" fillId="0" borderId="68" xfId="0" applyFont="1" applyFill="1" applyBorder="1" applyAlignment="1" applyProtection="1">
      <alignment horizontal="center" vertical="center" textRotation="90" wrapText="1"/>
    </xf>
    <xf numFmtId="0" fontId="52" fillId="0" borderId="49" xfId="0" applyFont="1" applyFill="1" applyBorder="1" applyAlignment="1" applyProtection="1">
      <alignment horizontal="center" vertical="center" wrapText="1"/>
    </xf>
    <xf numFmtId="0" fontId="52" fillId="0" borderId="59" xfId="0" applyFont="1" applyFill="1" applyBorder="1" applyAlignment="1" applyProtection="1">
      <alignment horizontal="center" vertical="center" wrapText="1"/>
    </xf>
    <xf numFmtId="0" fontId="52" fillId="0" borderId="68" xfId="0" applyFont="1" applyFill="1" applyBorder="1" applyAlignment="1" applyProtection="1">
      <alignment horizontal="center" vertical="center" wrapText="1"/>
    </xf>
    <xf numFmtId="0" fontId="52" fillId="0" borderId="70" xfId="0" applyFont="1" applyFill="1" applyBorder="1" applyAlignment="1" applyProtection="1">
      <alignment horizontal="center" vertical="center" wrapText="1"/>
    </xf>
    <xf numFmtId="0" fontId="52" fillId="0" borderId="61" xfId="0" applyFont="1" applyFill="1" applyBorder="1" applyAlignment="1" applyProtection="1">
      <alignment horizontal="center" vertical="center" wrapText="1"/>
    </xf>
    <xf numFmtId="0" fontId="52" fillId="0" borderId="69" xfId="0" applyFont="1" applyFill="1" applyBorder="1" applyAlignment="1" applyProtection="1">
      <alignment horizontal="center" vertical="center" wrapText="1"/>
    </xf>
    <xf numFmtId="0" fontId="23" fillId="0" borderId="49" xfId="0" applyFont="1" applyFill="1" applyBorder="1" applyAlignment="1" applyProtection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</xf>
    <xf numFmtId="0" fontId="23" fillId="0" borderId="59" xfId="0" applyFont="1" applyFill="1" applyBorder="1" applyAlignment="1" applyProtection="1">
      <alignment horizontal="center" vertical="center" wrapText="1"/>
    </xf>
    <xf numFmtId="0" fontId="23" fillId="0" borderId="68" xfId="0" applyFont="1" applyFill="1" applyBorder="1" applyAlignment="1" applyProtection="1">
      <alignment horizontal="center" vertical="center" wrapText="1"/>
    </xf>
    <xf numFmtId="0" fontId="23" fillId="0" borderId="69" xfId="0" applyFont="1" applyFill="1" applyBorder="1" applyAlignment="1" applyProtection="1">
      <alignment horizontal="center" vertical="center" wrapText="1"/>
    </xf>
    <xf numFmtId="0" fontId="23" fillId="0" borderId="70" xfId="0" applyFont="1" applyFill="1" applyBorder="1" applyAlignment="1" applyProtection="1">
      <alignment horizontal="center" vertical="center" wrapText="1"/>
    </xf>
    <xf numFmtId="0" fontId="23" fillId="0" borderId="49" xfId="0" applyFont="1" applyFill="1" applyBorder="1" applyAlignment="1" applyProtection="1">
      <alignment horizontal="center" vertical="center"/>
    </xf>
    <xf numFmtId="0" fontId="23" fillId="0" borderId="61" xfId="0" applyFont="1" applyFill="1" applyBorder="1" applyAlignment="1" applyProtection="1">
      <alignment horizontal="center" vertical="center"/>
    </xf>
    <xf numFmtId="0" fontId="23" fillId="0" borderId="59" xfId="0" applyFont="1" applyFill="1" applyBorder="1" applyAlignment="1" applyProtection="1">
      <alignment horizontal="center" vertical="center"/>
    </xf>
    <xf numFmtId="0" fontId="23" fillId="0" borderId="68" xfId="0" applyFont="1" applyFill="1" applyBorder="1" applyAlignment="1" applyProtection="1">
      <alignment horizontal="center" vertical="center"/>
    </xf>
    <xf numFmtId="0" fontId="23" fillId="0" borderId="69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14" fillId="0" borderId="49" xfId="0" applyFont="1" applyFill="1" applyBorder="1" applyAlignment="1" applyProtection="1">
      <alignment horizontal="center" vertical="center" wrapText="1"/>
    </xf>
    <xf numFmtId="0" fontId="6" fillId="0" borderId="69" xfId="0" applyNumberFormat="1" applyFont="1" applyFill="1" applyBorder="1" applyAlignment="1" applyProtection="1">
      <alignment horizont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23" fillId="0" borderId="56" xfId="0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9" fillId="0" borderId="49" xfId="0" applyFont="1" applyFill="1" applyBorder="1" applyAlignment="1" applyProtection="1">
      <alignment horizontal="center" vertical="center" textRotation="90"/>
    </xf>
    <xf numFmtId="0" fontId="19" fillId="0" borderId="68" xfId="0" applyFont="1" applyFill="1" applyBorder="1" applyAlignment="1" applyProtection="1">
      <alignment horizontal="center" vertical="center" textRotation="90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62" xfId="0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4" fillId="0" borderId="62" xfId="0" applyNumberFormat="1" applyFont="1" applyFill="1" applyBorder="1" applyAlignment="1" applyProtection="1">
      <alignment horizontal="center" vertical="center"/>
    </xf>
    <xf numFmtId="0" fontId="14" fillId="0" borderId="47" xfId="0" applyNumberFormat="1" applyFont="1" applyFill="1" applyBorder="1" applyAlignment="1" applyProtection="1">
      <alignment horizontal="center" vertical="center"/>
    </xf>
    <xf numFmtId="49" fontId="14" fillId="0" borderId="55" xfId="0" applyNumberFormat="1" applyFont="1" applyFill="1" applyBorder="1" applyAlignment="1" applyProtection="1">
      <alignment horizontal="center" vertical="center"/>
    </xf>
    <xf numFmtId="49" fontId="14" fillId="0" borderId="52" xfId="0" applyNumberFormat="1" applyFont="1" applyFill="1" applyBorder="1" applyAlignment="1" applyProtection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</xf>
    <xf numFmtId="49" fontId="14" fillId="0" borderId="62" xfId="0" applyNumberFormat="1" applyFont="1" applyFill="1" applyBorder="1" applyAlignment="1" applyProtection="1">
      <alignment horizontal="center" vertical="center"/>
    </xf>
    <xf numFmtId="49" fontId="14" fillId="0" borderId="47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3" fillId="0" borderId="69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56" fillId="0" borderId="3" xfId="0" applyFont="1" applyBorder="1" applyAlignment="1" applyProtection="1">
      <alignment horizontal="center" vertical="distributed"/>
    </xf>
    <xf numFmtId="0" fontId="50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top" wrapText="1"/>
    </xf>
    <xf numFmtId="0" fontId="49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Protection="1"/>
    <xf numFmtId="0" fontId="9" fillId="0" borderId="43" xfId="0" applyFont="1" applyFill="1" applyBorder="1" applyAlignment="1" applyProtection="1">
      <alignment horizontal="center" vertical="center"/>
    </xf>
    <xf numFmtId="0" fontId="9" fillId="0" borderId="7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 textRotation="90"/>
    </xf>
    <xf numFmtId="0" fontId="6" fillId="0" borderId="70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/>
    </xf>
    <xf numFmtId="49" fontId="44" fillId="0" borderId="10" xfId="0" applyNumberFormat="1" applyFont="1" applyFill="1" applyBorder="1" applyAlignment="1" applyProtection="1">
      <alignment horizontal="center" vertical="justify"/>
    </xf>
    <xf numFmtId="0" fontId="4" fillId="0" borderId="71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57" xfId="0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49" fontId="4" fillId="0" borderId="61" xfId="0" applyNumberFormat="1" applyFont="1" applyBorder="1" applyAlignment="1" applyProtection="1">
      <alignment horizontal="left" vertical="justify" wrapText="1"/>
    </xf>
    <xf numFmtId="49" fontId="4" fillId="0" borderId="61" xfId="0" applyNumberFormat="1" applyFont="1" applyBorder="1" applyAlignment="1" applyProtection="1">
      <alignment horizontal="left" vertical="justify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 applyProtection="1">
      <alignment horizontal="left" vertical="center" wrapText="1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21" fillId="0" borderId="49" xfId="0" applyFont="1" applyBorder="1" applyAlignment="1" applyProtection="1">
      <alignment horizontal="left" vertical="top" wrapText="1"/>
    </xf>
    <xf numFmtId="0" fontId="21" fillId="0" borderId="61" xfId="0" applyFont="1" applyBorder="1" applyAlignment="1" applyProtection="1">
      <alignment horizontal="left" vertical="top" wrapText="1"/>
    </xf>
    <xf numFmtId="0" fontId="21" fillId="0" borderId="59" xfId="0" applyFont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left" vertical="top" wrapText="1"/>
    </xf>
    <xf numFmtId="0" fontId="21" fillId="0" borderId="52" xfId="0" applyFont="1" applyBorder="1" applyAlignment="1" applyProtection="1">
      <alignment horizontal="left" vertical="top" wrapText="1"/>
    </xf>
    <xf numFmtId="0" fontId="21" fillId="0" borderId="56" xfId="0" applyFont="1" applyBorder="1" applyAlignment="1" applyProtection="1">
      <alignment horizontal="left" vertical="top" wrapText="1"/>
    </xf>
    <xf numFmtId="0" fontId="4" fillId="0" borderId="62" xfId="0" applyFont="1" applyFill="1" applyBorder="1" applyAlignment="1" applyProtection="1">
      <alignment horizontal="left" vertical="center" wrapText="1"/>
    </xf>
    <xf numFmtId="0" fontId="4" fillId="0" borderId="47" xfId="0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18" fillId="0" borderId="60" xfId="0" applyNumberFormat="1" applyFont="1" applyFill="1" applyBorder="1" applyAlignment="1" applyProtection="1">
      <alignment horizontal="left"/>
    </xf>
    <xf numFmtId="0" fontId="18" fillId="0" borderId="61" xfId="0" applyNumberFormat="1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/>
    </xf>
    <xf numFmtId="0" fontId="55" fillId="0" borderId="3" xfId="0" applyFont="1" applyBorder="1" applyAlignment="1" applyProtection="1">
      <alignment horizontal="center" vertical="distributed"/>
    </xf>
    <xf numFmtId="0" fontId="12" fillId="0" borderId="69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73" xfId="0" applyNumberFormat="1" applyFont="1" applyFill="1" applyBorder="1" applyAlignment="1" applyProtection="1">
      <alignment horizontal="center" vertical="center"/>
    </xf>
    <xf numFmtId="0" fontId="4" fillId="0" borderId="43" xfId="0" applyNumberFormat="1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62" xfId="0" applyNumberFormat="1" applyFont="1" applyFill="1" applyBorder="1" applyAlignment="1" applyProtection="1">
      <alignment horizontal="center" vertical="center"/>
    </xf>
    <xf numFmtId="0" fontId="4" fillId="0" borderId="77" xfId="0" applyNumberFormat="1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right"/>
    </xf>
    <xf numFmtId="0" fontId="6" fillId="0" borderId="52" xfId="0" applyFont="1" applyFill="1" applyBorder="1" applyAlignment="1" applyProtection="1">
      <alignment horizontal="right"/>
    </xf>
    <xf numFmtId="0" fontId="6" fillId="0" borderId="56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21" fillId="3" borderId="55" xfId="0" applyFont="1" applyFill="1" applyBorder="1" applyAlignment="1" applyProtection="1">
      <alignment horizontal="center" wrapText="1"/>
    </xf>
    <xf numFmtId="0" fontId="21" fillId="3" borderId="52" xfId="0" applyFont="1" applyFill="1" applyBorder="1" applyAlignment="1" applyProtection="1">
      <alignment horizontal="center" wrapText="1"/>
    </xf>
    <xf numFmtId="0" fontId="21" fillId="3" borderId="69" xfId="0" applyFont="1" applyFill="1" applyBorder="1" applyAlignment="1" applyProtection="1">
      <alignment horizontal="center" wrapText="1"/>
    </xf>
    <xf numFmtId="0" fontId="21" fillId="3" borderId="70" xfId="0" applyFont="1" applyFill="1" applyBorder="1" applyAlignment="1" applyProtection="1">
      <alignment horizontal="center" wrapText="1"/>
    </xf>
    <xf numFmtId="0" fontId="21" fillId="3" borderId="49" xfId="0" applyFont="1" applyFill="1" applyBorder="1" applyAlignment="1" applyProtection="1">
      <alignment horizontal="center" vertical="center" wrapText="1"/>
    </xf>
    <xf numFmtId="0" fontId="21" fillId="3" borderId="59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 applyProtection="1">
      <alignment horizontal="left" vertical="justify" wrapText="1"/>
    </xf>
    <xf numFmtId="49" fontId="8" fillId="0" borderId="52" xfId="0" applyNumberFormat="1" applyFont="1" applyFill="1" applyBorder="1" applyAlignment="1" applyProtection="1">
      <alignment horizontal="left" vertical="justify" wrapText="1"/>
    </xf>
    <xf numFmtId="49" fontId="8" fillId="0" borderId="56" xfId="0" applyNumberFormat="1" applyFont="1" applyFill="1" applyBorder="1" applyAlignment="1" applyProtection="1">
      <alignment horizontal="left" vertical="justify" wrapText="1"/>
    </xf>
    <xf numFmtId="0" fontId="4" fillId="0" borderId="62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47" xfId="0" applyNumberFormat="1" applyFont="1" applyFill="1" applyBorder="1" applyAlignment="1" applyProtection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50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20" fillId="0" borderId="55" xfId="0" applyFont="1" applyBorder="1" applyProtection="1"/>
    <xf numFmtId="0" fontId="20" fillId="0" borderId="52" xfId="0" applyFont="1" applyBorder="1" applyProtection="1"/>
    <xf numFmtId="0" fontId="4" fillId="0" borderId="13" xfId="0" applyNumberFormat="1" applyFont="1" applyFill="1" applyBorder="1" applyAlignment="1" applyProtection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12" fillId="0" borderId="68" xfId="0" applyNumberFormat="1" applyFont="1" applyFill="1" applyBorder="1" applyAlignment="1" applyProtection="1">
      <alignment horizontal="center" vertical="center"/>
    </xf>
    <xf numFmtId="0" fontId="12" fillId="0" borderId="70" xfId="0" applyNumberFormat="1" applyFont="1" applyFill="1" applyBorder="1" applyAlignment="1" applyProtection="1">
      <alignment horizontal="center" vertical="center"/>
    </xf>
    <xf numFmtId="0" fontId="12" fillId="0" borderId="68" xfId="0" applyFont="1" applyFill="1" applyBorder="1" applyAlignment="1" applyProtection="1">
      <alignment horizontal="right" vertical="center" wrapText="1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22" fillId="0" borderId="52" xfId="0" applyNumberFormat="1" applyFont="1" applyFill="1" applyBorder="1" applyAlignment="1" applyProtection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 textRotation="90"/>
    </xf>
    <xf numFmtId="0" fontId="4" fillId="0" borderId="44" xfId="0" applyNumberFormat="1" applyFont="1" applyFill="1" applyBorder="1" applyAlignment="1" applyProtection="1">
      <alignment horizontal="center"/>
    </xf>
    <xf numFmtId="0" fontId="19" fillId="0" borderId="75" xfId="0" applyFont="1" applyFill="1" applyBorder="1" applyAlignment="1" applyProtection="1">
      <alignment horizontal="center" vertical="center" textRotation="90"/>
    </xf>
    <xf numFmtId="0" fontId="12" fillId="0" borderId="0" xfId="0" applyFont="1" applyFill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center" vertical="top"/>
    </xf>
    <xf numFmtId="0" fontId="4" fillId="0" borderId="49" xfId="0" applyFont="1" applyFill="1" applyBorder="1" applyAlignment="1" applyProtection="1">
      <alignment horizontal="left" vertical="center" wrapText="1"/>
    </xf>
    <xf numFmtId="0" fontId="4" fillId="0" borderId="61" xfId="0" applyFont="1" applyFill="1" applyBorder="1" applyAlignment="1" applyProtection="1">
      <alignment horizontal="left" vertical="center" wrapText="1"/>
    </xf>
    <xf numFmtId="0" fontId="59" fillId="0" borderId="8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/>
    </xf>
  </cellXfs>
  <cellStyles count="2">
    <cellStyle name="Звичайний" xfId="0" builtinId="0"/>
    <cellStyle name="Звичайни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231322</xdr:rowOff>
    </xdr:from>
    <xdr:to>
      <xdr:col>5</xdr:col>
      <xdr:colOff>219075</xdr:colOff>
      <xdr:row>5</xdr:row>
      <xdr:rowOff>123826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64772"/>
          <a:ext cx="1162050" cy="1092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3</xdr:row>
      <xdr:rowOff>231322</xdr:rowOff>
    </xdr:from>
    <xdr:to>
      <xdr:col>5</xdr:col>
      <xdr:colOff>219075</xdr:colOff>
      <xdr:row>5</xdr:row>
      <xdr:rowOff>123826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164772"/>
          <a:ext cx="1162050" cy="1092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231322</xdr:rowOff>
    </xdr:from>
    <xdr:to>
      <xdr:col>5</xdr:col>
      <xdr:colOff>219075</xdr:colOff>
      <xdr:row>5</xdr:row>
      <xdr:rowOff>123826</xdr:rowOff>
    </xdr:to>
    <xdr:pic>
      <xdr:nvPicPr>
        <xdr:cNvPr id="717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218" y="1156608"/>
          <a:ext cx="1102178" cy="1089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145"/>
  <sheetViews>
    <sheetView tabSelected="1" topLeftCell="A91" zoomScale="55" zoomScaleNormal="55" zoomScaleSheetLayoutView="50" workbookViewId="0">
      <selection activeCell="AQ59" sqref="AQ59:AR59"/>
    </sheetView>
  </sheetViews>
  <sheetFormatPr defaultColWidth="10.140625" defaultRowHeight="12.75"/>
  <cols>
    <col min="1" max="2" width="4.42578125" style="1" customWidth="1"/>
    <col min="3" max="3" width="3.5703125" style="1" customWidth="1"/>
    <col min="4" max="4" width="15.140625" style="1" customWidth="1"/>
    <col min="5" max="12" width="4.42578125" style="1" customWidth="1"/>
    <col min="13" max="14" width="4.42578125" style="27" customWidth="1"/>
    <col min="15" max="16" width="4.42578125" style="22" customWidth="1"/>
    <col min="17" max="19" width="4.42578125" style="23" customWidth="1"/>
    <col min="20" max="20" width="6.28515625" style="23" customWidth="1"/>
    <col min="21" max="21" width="3.85546875" style="23" customWidth="1"/>
    <col min="22" max="22" width="7.42578125" style="23" customWidth="1"/>
    <col min="23" max="23" width="5.42578125" style="23" customWidth="1"/>
    <col min="24" max="24" width="4.5703125" style="23" customWidth="1"/>
    <col min="25" max="26" width="5.28515625" style="23" customWidth="1"/>
    <col min="27" max="27" width="5.85546875" style="23" customWidth="1"/>
    <col min="28" max="28" width="5.42578125" style="24" customWidth="1"/>
    <col min="29" max="29" width="4.42578125" style="24" customWidth="1"/>
    <col min="30" max="30" width="13.5703125" style="24" customWidth="1"/>
    <col min="31" max="31" width="4.42578125" style="24" customWidth="1"/>
    <col min="32" max="32" width="7.28515625" style="1" customWidth="1"/>
    <col min="33" max="33" width="4.42578125" style="1" customWidth="1"/>
    <col min="34" max="34" width="6.7109375" style="1" customWidth="1"/>
    <col min="35" max="43" width="4.42578125" style="1" customWidth="1"/>
    <col min="44" max="44" width="5.140625" style="1" customWidth="1"/>
    <col min="45" max="45" width="4.42578125" style="1" customWidth="1"/>
    <col min="46" max="46" width="5.7109375" style="1" customWidth="1"/>
    <col min="47" max="53" width="4.42578125" style="1" customWidth="1"/>
    <col min="54" max="54" width="3.28515625" style="1" customWidth="1"/>
    <col min="55" max="55" width="3.42578125" style="1" customWidth="1"/>
    <col min="56" max="56" width="5.42578125" style="1" customWidth="1"/>
    <col min="57" max="57" width="4.42578125" style="1" customWidth="1"/>
    <col min="58" max="58" width="5" style="1" customWidth="1"/>
    <col min="59" max="59" width="6.140625" style="1" customWidth="1"/>
    <col min="60" max="60" width="11.85546875" style="1" customWidth="1"/>
    <col min="61" max="61" width="8.28515625" style="1" customWidth="1"/>
    <col min="62" max="62" width="5" style="1" customWidth="1"/>
    <col min="63" max="16384" width="10.140625" style="1"/>
  </cols>
  <sheetData>
    <row r="2" spans="1:70" ht="29.25" customHeight="1">
      <c r="A2" s="601" t="s">
        <v>73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  <c r="AZ2" s="601"/>
      <c r="BA2" s="601"/>
      <c r="BB2" s="601"/>
      <c r="BC2" s="601"/>
      <c r="BD2" s="601"/>
      <c r="BE2" s="601"/>
      <c r="BF2" s="601"/>
      <c r="BG2" s="601"/>
      <c r="BH2" s="601"/>
      <c r="BI2" s="601"/>
      <c r="BJ2" s="601"/>
    </row>
    <row r="3" spans="1:70" s="34" customFormat="1" ht="31.5" customHeight="1">
      <c r="A3" s="602" t="s">
        <v>123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253"/>
      <c r="BL3" s="253"/>
    </row>
    <row r="4" spans="1:70" ht="52.5" customHeight="1">
      <c r="A4" s="603" t="s">
        <v>377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</row>
    <row r="5" spans="1:70" ht="42" customHeight="1">
      <c r="A5" s="603" t="s">
        <v>320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</row>
    <row r="6" spans="1:70" s="32" customFormat="1" ht="36.75" customHeight="1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  <c r="BK6" s="31"/>
      <c r="BL6" s="31"/>
      <c r="BO6" s="230"/>
      <c r="BP6" s="230"/>
      <c r="BQ6" s="230"/>
      <c r="BR6" s="230"/>
    </row>
    <row r="7" spans="1:70" ht="23.1" customHeight="1">
      <c r="B7" s="260"/>
      <c r="C7" s="607" t="s">
        <v>355</v>
      </c>
      <c r="D7" s="607"/>
      <c r="E7" s="607"/>
      <c r="F7" s="607"/>
      <c r="G7" s="607"/>
      <c r="H7" s="607"/>
      <c r="I7" s="607"/>
      <c r="J7" s="607"/>
      <c r="K7" s="263"/>
      <c r="L7" s="263"/>
      <c r="M7" s="263"/>
      <c r="N7" s="141"/>
      <c r="O7" s="141"/>
      <c r="P7" s="141"/>
      <c r="Q7" s="605" t="s">
        <v>0</v>
      </c>
      <c r="R7" s="605"/>
      <c r="S7" s="605"/>
      <c r="T7" s="605"/>
      <c r="U7" s="598" t="s">
        <v>1</v>
      </c>
      <c r="V7" s="598"/>
      <c r="W7" s="598"/>
      <c r="X7" s="598"/>
      <c r="Y7" s="598"/>
      <c r="Z7" s="598"/>
      <c r="AA7" s="598"/>
      <c r="AB7" s="598"/>
      <c r="AC7" s="142" t="s">
        <v>2</v>
      </c>
      <c r="AD7" s="142"/>
      <c r="AE7" s="142"/>
      <c r="AF7" s="142"/>
      <c r="AG7" s="142"/>
      <c r="AH7" s="592" t="s">
        <v>125</v>
      </c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606" t="s">
        <v>3</v>
      </c>
      <c r="AW7" s="606"/>
      <c r="AX7" s="606"/>
      <c r="AY7" s="606"/>
      <c r="AZ7" s="606"/>
      <c r="BA7" s="606"/>
      <c r="BB7" s="606"/>
      <c r="BC7" s="606"/>
      <c r="BD7" s="593" t="s">
        <v>127</v>
      </c>
      <c r="BE7" s="593"/>
      <c r="BF7" s="593"/>
      <c r="BG7" s="593"/>
      <c r="BH7" s="593"/>
      <c r="BI7" s="593"/>
      <c r="BJ7" s="593"/>
    </row>
    <row r="8" spans="1:70" ht="26.25" customHeight="1">
      <c r="A8" s="261"/>
      <c r="B8" s="261"/>
      <c r="C8" s="264" t="s">
        <v>356</v>
      </c>
      <c r="D8" s="2"/>
      <c r="E8" s="141"/>
      <c r="F8" s="141"/>
      <c r="G8" s="141"/>
      <c r="H8" s="141"/>
      <c r="I8"/>
      <c r="J8" s="263"/>
      <c r="K8" s="263"/>
      <c r="L8" s="263"/>
      <c r="M8" s="263"/>
      <c r="N8" s="36"/>
      <c r="O8" s="141"/>
      <c r="P8" s="141"/>
      <c r="Q8" s="254"/>
      <c r="R8" s="254"/>
      <c r="S8" s="594" t="s">
        <v>97</v>
      </c>
      <c r="T8" s="595"/>
      <c r="U8" s="595"/>
      <c r="V8" s="595"/>
      <c r="W8" s="595"/>
      <c r="X8" s="595"/>
      <c r="Y8" s="595"/>
      <c r="Z8" s="595"/>
      <c r="AA8" s="595"/>
      <c r="AB8" s="595"/>
      <c r="AC8" s="254"/>
      <c r="AD8" s="143"/>
      <c r="AE8" s="142"/>
      <c r="AF8" s="142"/>
      <c r="AG8" s="142"/>
      <c r="AH8" s="596" t="s">
        <v>4</v>
      </c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4"/>
      <c r="AW8" s="3"/>
      <c r="AX8" s="3"/>
      <c r="AY8" s="3"/>
      <c r="AZ8" s="3"/>
      <c r="BA8" s="3"/>
      <c r="BB8" s="3"/>
      <c r="BC8" s="3"/>
      <c r="BD8" s="5"/>
      <c r="BE8" s="5"/>
      <c r="BF8" s="5"/>
      <c r="BG8" s="5"/>
      <c r="BH8" s="5"/>
      <c r="BI8" s="5"/>
      <c r="BJ8" s="5"/>
    </row>
    <row r="9" spans="1:70" ht="33.75" customHeight="1">
      <c r="A9" s="262"/>
      <c r="B9" s="262"/>
      <c r="C9" s="264" t="s">
        <v>357</v>
      </c>
      <c r="D9" s="2"/>
      <c r="E9" s="141"/>
      <c r="F9" s="141"/>
      <c r="G9" s="141"/>
      <c r="H9" s="141"/>
      <c r="I9"/>
      <c r="J9" s="141"/>
      <c r="K9" s="265"/>
      <c r="L9" s="265"/>
      <c r="M9" s="265"/>
      <c r="N9" s="266"/>
      <c r="O9" s="37"/>
      <c r="P9" s="37"/>
      <c r="Q9" s="254" t="s">
        <v>74</v>
      </c>
      <c r="R9" s="254"/>
      <c r="S9" s="254"/>
      <c r="T9" s="254"/>
      <c r="U9" s="254"/>
      <c r="V9" s="254"/>
      <c r="W9" s="254"/>
      <c r="X9" s="598" t="s">
        <v>126</v>
      </c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9" t="s">
        <v>5</v>
      </c>
      <c r="AW9" s="599"/>
      <c r="AX9" s="599"/>
      <c r="AY9" s="599"/>
      <c r="AZ9" s="599"/>
      <c r="BA9" s="599"/>
      <c r="BB9" s="599"/>
      <c r="BC9" s="39"/>
      <c r="BD9" s="600" t="s">
        <v>128</v>
      </c>
      <c r="BE9" s="600"/>
      <c r="BF9" s="600"/>
      <c r="BG9" s="600"/>
      <c r="BH9" s="600"/>
      <c r="BI9" s="600"/>
      <c r="BJ9" s="600"/>
    </row>
    <row r="10" spans="1:70" ht="20.25">
      <c r="B10" s="176"/>
      <c r="C10" s="608" t="s">
        <v>373</v>
      </c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35"/>
      <c r="O10" s="37"/>
      <c r="P10" s="40"/>
      <c r="Q10" s="254"/>
      <c r="R10" s="254"/>
      <c r="S10" s="254"/>
      <c r="T10" s="254"/>
      <c r="U10" s="254"/>
      <c r="V10" s="254"/>
      <c r="W10" s="254"/>
      <c r="X10" s="587" t="s">
        <v>94</v>
      </c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39"/>
      <c r="AW10" s="41"/>
      <c r="AX10" s="41"/>
      <c r="AY10" s="41"/>
      <c r="AZ10" s="41"/>
      <c r="BA10" s="41"/>
      <c r="BB10" s="41"/>
      <c r="BC10" s="39"/>
      <c r="BD10" s="39"/>
      <c r="BE10" s="39"/>
      <c r="BF10" s="39"/>
      <c r="BG10" s="39"/>
      <c r="BH10" s="39"/>
      <c r="BI10" s="39"/>
      <c r="BJ10" s="39"/>
    </row>
    <row r="11" spans="1:70" ht="24.75" customHeight="1">
      <c r="A11" s="262"/>
      <c r="B11" s="262"/>
      <c r="C11" s="609" t="s">
        <v>358</v>
      </c>
      <c r="D11" s="609"/>
      <c r="E11" s="609"/>
      <c r="F11" s="609"/>
      <c r="G11" s="609"/>
      <c r="H11" s="609"/>
      <c r="I11" s="609"/>
      <c r="J11" s="45"/>
      <c r="K11" s="45"/>
      <c r="L11" s="141"/>
      <c r="M11" s="141"/>
      <c r="N11" s="267"/>
      <c r="O11" s="262"/>
      <c r="P11" s="42"/>
      <c r="Q11" s="589" t="s">
        <v>321</v>
      </c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90" t="s">
        <v>6</v>
      </c>
      <c r="AW11" s="590"/>
      <c r="AX11" s="590"/>
      <c r="AY11" s="590"/>
      <c r="AZ11" s="590"/>
      <c r="BA11" s="590"/>
      <c r="BB11" s="590"/>
      <c r="BC11" s="590"/>
      <c r="BD11" s="591" t="s">
        <v>270</v>
      </c>
      <c r="BE11" s="591"/>
      <c r="BF11" s="591"/>
      <c r="BG11" s="591"/>
      <c r="BH11" s="591"/>
      <c r="BI11" s="591"/>
      <c r="BJ11" s="591"/>
    </row>
    <row r="12" spans="1:70" ht="23.25" customHeight="1">
      <c r="A12" s="258"/>
      <c r="B12" s="258"/>
      <c r="C12" s="610" t="s">
        <v>359</v>
      </c>
      <c r="D12" s="610"/>
      <c r="E12" s="610"/>
      <c r="F12" s="610"/>
      <c r="G12" s="610"/>
      <c r="H12" s="610"/>
      <c r="I12" s="610"/>
      <c r="J12" s="610"/>
      <c r="K12" s="610"/>
      <c r="L12"/>
      <c r="M12"/>
      <c r="N12" s="45"/>
      <c r="O12" s="258"/>
      <c r="P12" s="42"/>
      <c r="Q12" s="592" t="s">
        <v>379</v>
      </c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255"/>
      <c r="AW12" s="255"/>
      <c r="AX12" s="255"/>
      <c r="AY12" s="255"/>
      <c r="AZ12" s="255"/>
      <c r="BA12" s="255"/>
      <c r="BB12" s="255"/>
      <c r="BC12" s="255"/>
      <c r="BD12" s="251"/>
      <c r="BE12" s="251"/>
      <c r="BF12" s="251"/>
      <c r="BG12" s="251"/>
      <c r="BH12" s="251"/>
      <c r="BI12" s="251"/>
      <c r="BJ12" s="251"/>
    </row>
    <row r="13" spans="1:70" ht="15" customHeight="1">
      <c r="A13" s="178"/>
      <c r="B13" s="7"/>
      <c r="C13"/>
      <c r="D13"/>
      <c r="E13"/>
      <c r="F13"/>
      <c r="G13"/>
      <c r="H13"/>
      <c r="I13"/>
      <c r="J13"/>
      <c r="K13"/>
      <c r="L13" s="45"/>
      <c r="M13" s="45"/>
      <c r="N13" s="45"/>
      <c r="O13" s="42"/>
      <c r="P13" s="42"/>
      <c r="Q13" s="579" t="s">
        <v>119</v>
      </c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39"/>
      <c r="AW13" s="43"/>
      <c r="AX13" s="43"/>
      <c r="AY13" s="43"/>
      <c r="AZ13" s="43"/>
      <c r="BA13" s="43"/>
      <c r="BB13" s="43"/>
      <c r="BC13" s="43"/>
      <c r="BD13" s="251"/>
      <c r="BE13" s="251"/>
      <c r="BF13" s="251"/>
      <c r="BG13" s="251"/>
      <c r="BH13" s="251"/>
      <c r="BI13" s="251"/>
      <c r="BJ13" s="251"/>
    </row>
    <row r="14" spans="1:70" ht="18" customHeight="1" thickBot="1">
      <c r="A14" s="179"/>
      <c r="B14" s="259"/>
      <c r="C14" s="585"/>
      <c r="D14" s="585"/>
      <c r="E14" s="585"/>
      <c r="F14" s="585"/>
      <c r="G14" s="585"/>
      <c r="H14" s="586" t="s">
        <v>360</v>
      </c>
      <c r="I14" s="586"/>
      <c r="J14" s="586"/>
      <c r="K14" s="586"/>
      <c r="L14" s="586"/>
      <c r="M14" s="586"/>
      <c r="N14" s="586"/>
      <c r="O14" s="47"/>
      <c r="P14" s="47"/>
      <c r="Q14" s="580" t="s">
        <v>7</v>
      </c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9"/>
      <c r="AW14" s="581" t="s">
        <v>8</v>
      </c>
      <c r="AX14" s="581"/>
      <c r="AY14" s="581"/>
      <c r="AZ14" s="581"/>
      <c r="BA14" s="581"/>
      <c r="BB14" s="581"/>
      <c r="BC14" s="581"/>
      <c r="BD14" s="582" t="s">
        <v>271</v>
      </c>
      <c r="BE14" s="582"/>
      <c r="BF14" s="582"/>
      <c r="BG14" s="582"/>
      <c r="BH14" s="582"/>
      <c r="BI14" s="582"/>
      <c r="BJ14" s="582"/>
    </row>
    <row r="15" spans="1:70" ht="21" customHeight="1">
      <c r="A15" s="35"/>
      <c r="B15" s="5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7"/>
      <c r="Q15" s="51"/>
      <c r="R15" s="51"/>
      <c r="S15" s="51"/>
      <c r="T15" s="51"/>
      <c r="U15" s="52"/>
      <c r="V15" s="52"/>
      <c r="W15" s="52"/>
      <c r="X15" s="53"/>
      <c r="Y15" s="54"/>
      <c r="Z15" s="54"/>
      <c r="AA15" s="54"/>
      <c r="AB15" s="54"/>
      <c r="AC15" s="565" t="s">
        <v>322</v>
      </c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4"/>
      <c r="AS15" s="54"/>
      <c r="AT15" s="54"/>
      <c r="AU15" s="54"/>
      <c r="AV15" s="39"/>
      <c r="AW15" s="39"/>
      <c r="AX15" s="55"/>
      <c r="AY15" s="39"/>
      <c r="AZ15" s="39"/>
      <c r="BA15" s="39"/>
      <c r="BB15" s="39"/>
      <c r="BC15" s="56"/>
      <c r="BD15" s="584" t="s">
        <v>98</v>
      </c>
      <c r="BE15" s="584"/>
      <c r="BF15" s="584"/>
      <c r="BG15" s="584"/>
      <c r="BH15" s="584"/>
      <c r="BI15" s="584"/>
      <c r="BJ15" s="584"/>
    </row>
    <row r="16" spans="1:70" ht="17.45" customHeight="1">
      <c r="A16" s="35"/>
      <c r="B16" s="50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7"/>
      <c r="P16" s="47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562" t="s">
        <v>10</v>
      </c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8"/>
      <c r="AS16" s="58"/>
      <c r="AT16" s="58"/>
      <c r="AU16" s="58"/>
      <c r="AV16" s="35"/>
      <c r="AW16" s="35"/>
      <c r="AX16" s="59"/>
      <c r="AY16" s="35"/>
      <c r="AZ16" s="35"/>
      <c r="BA16" s="35"/>
      <c r="BB16" s="35"/>
      <c r="BC16" s="36"/>
      <c r="BD16" s="60"/>
      <c r="BE16" s="60"/>
      <c r="BF16" s="60"/>
      <c r="BG16" s="60"/>
      <c r="BH16" s="60"/>
      <c r="BI16" s="60"/>
      <c r="BJ16" s="60"/>
    </row>
    <row r="17" spans="1:66" ht="21" customHeight="1">
      <c r="A17" s="35"/>
      <c r="B17" s="50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7"/>
      <c r="P17" s="47"/>
      <c r="Q17" s="564" t="s">
        <v>11</v>
      </c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5" t="s">
        <v>380</v>
      </c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8"/>
      <c r="AS17" s="58"/>
      <c r="AT17" s="58"/>
      <c r="AU17" s="58"/>
      <c r="AV17" s="35"/>
      <c r="AW17" s="35"/>
      <c r="AX17" s="59"/>
      <c r="AY17" s="35"/>
      <c r="AZ17" s="35"/>
      <c r="BA17" s="35"/>
      <c r="BB17" s="35"/>
      <c r="BC17" s="36"/>
      <c r="BD17" s="60"/>
      <c r="BE17" s="60"/>
      <c r="BF17" s="60"/>
      <c r="BG17" s="60"/>
      <c r="BH17" s="60"/>
      <c r="BI17" s="60"/>
      <c r="BJ17" s="60"/>
    </row>
    <row r="18" spans="1:66" ht="22.5" customHeight="1" thickBot="1">
      <c r="A18" s="536" t="s">
        <v>112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9"/>
      <c r="AY18" s="35"/>
      <c r="AZ18" s="35"/>
      <c r="BA18" s="35"/>
      <c r="BB18" s="35"/>
      <c r="BC18" s="36"/>
      <c r="BD18" s="60"/>
      <c r="BE18" s="60"/>
      <c r="BF18" s="60"/>
      <c r="BG18" s="60"/>
      <c r="BH18" s="60"/>
      <c r="BI18" s="60"/>
      <c r="BJ18" s="60"/>
    </row>
    <row r="19" spans="1:66" ht="22.5" customHeight="1" thickBot="1">
      <c r="A19" s="566" t="s">
        <v>29</v>
      </c>
      <c r="B19" s="568" t="s">
        <v>61</v>
      </c>
      <c r="C19" s="569"/>
      <c r="D19" s="569"/>
      <c r="E19" s="570"/>
      <c r="F19" s="571" t="s">
        <v>62</v>
      </c>
      <c r="G19" s="572"/>
      <c r="H19" s="572"/>
      <c r="I19" s="572"/>
      <c r="J19" s="573"/>
      <c r="K19" s="574" t="s">
        <v>63</v>
      </c>
      <c r="L19" s="575"/>
      <c r="M19" s="575"/>
      <c r="N19" s="575"/>
      <c r="O19" s="576" t="s">
        <v>64</v>
      </c>
      <c r="P19" s="577"/>
      <c r="Q19" s="577"/>
      <c r="R19" s="577"/>
      <c r="S19" s="578"/>
      <c r="T19" s="533" t="s">
        <v>65</v>
      </c>
      <c r="U19" s="534"/>
      <c r="V19" s="534"/>
      <c r="W19" s="535"/>
      <c r="X19" s="533" t="s">
        <v>66</v>
      </c>
      <c r="Y19" s="534"/>
      <c r="Z19" s="534"/>
      <c r="AA19" s="535"/>
      <c r="AB19" s="533" t="s">
        <v>67</v>
      </c>
      <c r="AC19" s="534"/>
      <c r="AD19" s="534"/>
      <c r="AE19" s="535"/>
      <c r="AF19" s="533" t="s">
        <v>68</v>
      </c>
      <c r="AG19" s="534"/>
      <c r="AH19" s="534"/>
      <c r="AI19" s="534"/>
      <c r="AJ19" s="535"/>
      <c r="AK19" s="533" t="s">
        <v>69</v>
      </c>
      <c r="AL19" s="534"/>
      <c r="AM19" s="534"/>
      <c r="AN19" s="535"/>
      <c r="AO19" s="533" t="s">
        <v>70</v>
      </c>
      <c r="AP19" s="534"/>
      <c r="AQ19" s="534"/>
      <c r="AR19" s="535"/>
      <c r="AS19" s="533" t="s">
        <v>71</v>
      </c>
      <c r="AT19" s="534"/>
      <c r="AU19" s="534"/>
      <c r="AV19" s="534"/>
      <c r="AW19" s="535"/>
      <c r="AX19" s="533" t="s">
        <v>72</v>
      </c>
      <c r="AY19" s="534"/>
      <c r="AZ19" s="534"/>
      <c r="BA19" s="535"/>
      <c r="BB19" s="35"/>
      <c r="BC19" s="36"/>
      <c r="BD19" s="60"/>
      <c r="BE19" s="60"/>
      <c r="BF19" s="60"/>
      <c r="BG19" s="60"/>
      <c r="BH19" s="60"/>
      <c r="BI19" s="60"/>
      <c r="BJ19" s="60"/>
    </row>
    <row r="20" spans="1:66" customFormat="1" ht="17.25" customHeight="1" thickBot="1">
      <c r="A20" s="567"/>
      <c r="B20" s="232">
        <v>1</v>
      </c>
      <c r="C20" s="233">
        <f t="shared" ref="C20:BA20" si="0">B20+1</f>
        <v>2</v>
      </c>
      <c r="D20" s="233">
        <f t="shared" si="0"/>
        <v>3</v>
      </c>
      <c r="E20" s="234">
        <f t="shared" si="0"/>
        <v>4</v>
      </c>
      <c r="F20" s="232">
        <f t="shared" si="0"/>
        <v>5</v>
      </c>
      <c r="G20" s="233">
        <f t="shared" si="0"/>
        <v>6</v>
      </c>
      <c r="H20" s="233">
        <f t="shared" si="0"/>
        <v>7</v>
      </c>
      <c r="I20" s="233">
        <f t="shared" si="0"/>
        <v>8</v>
      </c>
      <c r="J20" s="234">
        <f t="shared" si="0"/>
        <v>9</v>
      </c>
      <c r="K20" s="235">
        <f t="shared" si="0"/>
        <v>10</v>
      </c>
      <c r="L20" s="236">
        <f t="shared" si="0"/>
        <v>11</v>
      </c>
      <c r="M20" s="236">
        <f t="shared" si="0"/>
        <v>12</v>
      </c>
      <c r="N20" s="237">
        <f t="shared" si="0"/>
        <v>13</v>
      </c>
      <c r="O20" s="232">
        <f t="shared" si="0"/>
        <v>14</v>
      </c>
      <c r="P20" s="238">
        <f t="shared" si="0"/>
        <v>15</v>
      </c>
      <c r="Q20" s="233">
        <f t="shared" si="0"/>
        <v>16</v>
      </c>
      <c r="R20" s="233">
        <f t="shared" si="0"/>
        <v>17</v>
      </c>
      <c r="S20" s="234">
        <f t="shared" si="0"/>
        <v>18</v>
      </c>
      <c r="T20" s="232">
        <f t="shared" si="0"/>
        <v>19</v>
      </c>
      <c r="U20" s="233">
        <f t="shared" si="0"/>
        <v>20</v>
      </c>
      <c r="V20" s="233">
        <f t="shared" si="0"/>
        <v>21</v>
      </c>
      <c r="W20" s="234">
        <f t="shared" si="0"/>
        <v>22</v>
      </c>
      <c r="X20" s="232">
        <f t="shared" si="0"/>
        <v>23</v>
      </c>
      <c r="Y20" s="238">
        <f t="shared" si="0"/>
        <v>24</v>
      </c>
      <c r="Z20" s="233">
        <f t="shared" si="0"/>
        <v>25</v>
      </c>
      <c r="AA20" s="234">
        <f t="shared" si="0"/>
        <v>26</v>
      </c>
      <c r="AB20" s="232">
        <f t="shared" si="0"/>
        <v>27</v>
      </c>
      <c r="AC20" s="239">
        <f t="shared" si="0"/>
        <v>28</v>
      </c>
      <c r="AD20" s="233">
        <f t="shared" si="0"/>
        <v>29</v>
      </c>
      <c r="AE20" s="234">
        <f t="shared" si="0"/>
        <v>30</v>
      </c>
      <c r="AF20" s="238">
        <f t="shared" si="0"/>
        <v>31</v>
      </c>
      <c r="AG20" s="239">
        <f t="shared" si="0"/>
        <v>32</v>
      </c>
      <c r="AH20" s="233">
        <f t="shared" si="0"/>
        <v>33</v>
      </c>
      <c r="AI20" s="233">
        <f t="shared" si="0"/>
        <v>34</v>
      </c>
      <c r="AJ20" s="234">
        <f t="shared" si="0"/>
        <v>35</v>
      </c>
      <c r="AK20" s="240">
        <f t="shared" si="0"/>
        <v>36</v>
      </c>
      <c r="AL20" s="233">
        <f t="shared" si="0"/>
        <v>37</v>
      </c>
      <c r="AM20" s="233">
        <f t="shared" si="0"/>
        <v>38</v>
      </c>
      <c r="AN20" s="234">
        <f t="shared" si="0"/>
        <v>39</v>
      </c>
      <c r="AO20" s="240">
        <f t="shared" si="0"/>
        <v>40</v>
      </c>
      <c r="AP20" s="233">
        <f t="shared" si="0"/>
        <v>41</v>
      </c>
      <c r="AQ20" s="233">
        <f t="shared" si="0"/>
        <v>42</v>
      </c>
      <c r="AR20" s="234">
        <f t="shared" si="0"/>
        <v>43</v>
      </c>
      <c r="AS20" s="232">
        <f t="shared" si="0"/>
        <v>44</v>
      </c>
      <c r="AT20" s="239">
        <f t="shared" si="0"/>
        <v>45</v>
      </c>
      <c r="AU20" s="233">
        <f t="shared" si="0"/>
        <v>46</v>
      </c>
      <c r="AV20" s="233">
        <f t="shared" si="0"/>
        <v>47</v>
      </c>
      <c r="AW20" s="239">
        <f t="shared" si="0"/>
        <v>48</v>
      </c>
      <c r="AX20" s="240">
        <f t="shared" si="0"/>
        <v>49</v>
      </c>
      <c r="AY20" s="233">
        <f t="shared" si="0"/>
        <v>50</v>
      </c>
      <c r="AZ20" s="233">
        <f t="shared" si="0"/>
        <v>51</v>
      </c>
      <c r="BA20" s="234">
        <f t="shared" si="0"/>
        <v>52</v>
      </c>
      <c r="BB20" s="35"/>
      <c r="BC20" s="36"/>
      <c r="BD20" s="60"/>
      <c r="BE20" s="60"/>
      <c r="BF20" s="60"/>
      <c r="BG20" s="60"/>
      <c r="BH20" s="60"/>
      <c r="BI20" s="60"/>
      <c r="BJ20" s="60"/>
    </row>
    <row r="21" spans="1:66" ht="22.5" customHeight="1">
      <c r="A21" s="82" t="s">
        <v>12</v>
      </c>
      <c r="B21" s="83"/>
      <c r="C21" s="84"/>
      <c r="D21" s="85"/>
      <c r="E21" s="86"/>
      <c r="F21" s="87"/>
      <c r="G21" s="88"/>
      <c r="H21" s="88">
        <v>18</v>
      </c>
      <c r="I21" s="88"/>
      <c r="J21" s="89"/>
      <c r="K21" s="87"/>
      <c r="L21" s="88"/>
      <c r="M21" s="88"/>
      <c r="N21" s="90"/>
      <c r="O21" s="87"/>
      <c r="P21" s="170"/>
      <c r="Q21" s="88"/>
      <c r="R21" s="88"/>
      <c r="S21" s="89"/>
      <c r="T21" s="87" t="s">
        <v>13</v>
      </c>
      <c r="U21" s="88" t="s">
        <v>13</v>
      </c>
      <c r="V21" s="88" t="s">
        <v>14</v>
      </c>
      <c r="W21" s="89" t="s">
        <v>14</v>
      </c>
      <c r="X21" s="87"/>
      <c r="Y21" s="170"/>
      <c r="Z21" s="88"/>
      <c r="AA21" s="89"/>
      <c r="AB21" s="87"/>
      <c r="AC21" s="170"/>
      <c r="AD21" s="88">
        <v>18</v>
      </c>
      <c r="AE21" s="89"/>
      <c r="AF21" s="170"/>
      <c r="AG21" s="170"/>
      <c r="AH21" s="88"/>
      <c r="AI21" s="88"/>
      <c r="AJ21" s="89"/>
      <c r="AK21" s="87"/>
      <c r="AL21" s="88"/>
      <c r="AM21" s="88"/>
      <c r="AN21" s="89"/>
      <c r="AO21" s="87"/>
      <c r="AP21" s="88" t="s">
        <v>13</v>
      </c>
      <c r="AQ21" s="90" t="s">
        <v>13</v>
      </c>
      <c r="AR21" s="89" t="s">
        <v>14</v>
      </c>
      <c r="AS21" s="87" t="s">
        <v>14</v>
      </c>
      <c r="AT21" s="88" t="s">
        <v>14</v>
      </c>
      <c r="AU21" s="88" t="s">
        <v>14</v>
      </c>
      <c r="AV21" s="88" t="s">
        <v>14</v>
      </c>
      <c r="AW21" s="241" t="s">
        <v>14</v>
      </c>
      <c r="AX21" s="87" t="s">
        <v>14</v>
      </c>
      <c r="AY21" s="88" t="s">
        <v>14</v>
      </c>
      <c r="AZ21" s="88" t="s">
        <v>14</v>
      </c>
      <c r="BA21" s="89" t="s">
        <v>14</v>
      </c>
      <c r="BB21" s="79"/>
      <c r="BC21" s="80"/>
      <c r="BD21" s="80"/>
      <c r="BE21" s="81"/>
      <c r="BF21" s="80"/>
      <c r="BG21" s="80"/>
      <c r="BH21" s="80"/>
      <c r="BI21" s="80"/>
      <c r="BJ21" s="80"/>
    </row>
    <row r="22" spans="1:66" s="10" customFormat="1" ht="15.75">
      <c r="A22" s="82" t="s">
        <v>15</v>
      </c>
      <c r="B22" s="83"/>
      <c r="C22" s="84"/>
      <c r="D22" s="85"/>
      <c r="E22" s="86"/>
      <c r="F22" s="87"/>
      <c r="G22" s="88"/>
      <c r="H22" s="88">
        <v>18</v>
      </c>
      <c r="I22" s="88"/>
      <c r="J22" s="89"/>
      <c r="K22" s="87"/>
      <c r="L22" s="88"/>
      <c r="M22" s="88"/>
      <c r="N22" s="90"/>
      <c r="O22" s="87"/>
      <c r="P22" s="170"/>
      <c r="Q22" s="88"/>
      <c r="R22" s="88"/>
      <c r="S22" s="89"/>
      <c r="T22" s="87" t="s">
        <v>13</v>
      </c>
      <c r="U22" s="88" t="s">
        <v>13</v>
      </c>
      <c r="V22" s="88" t="s">
        <v>14</v>
      </c>
      <c r="W22" s="89" t="s">
        <v>14</v>
      </c>
      <c r="X22" s="87"/>
      <c r="Y22" s="170"/>
      <c r="Z22" s="88"/>
      <c r="AA22" s="89"/>
      <c r="AB22" s="87"/>
      <c r="AC22" s="170"/>
      <c r="AD22" s="88">
        <v>18</v>
      </c>
      <c r="AE22" s="89"/>
      <c r="AF22" s="170"/>
      <c r="AG22" s="170"/>
      <c r="AH22" s="88"/>
      <c r="AI22" s="88"/>
      <c r="AJ22" s="89"/>
      <c r="AK22" s="87"/>
      <c r="AL22" s="88"/>
      <c r="AM22" s="88"/>
      <c r="AN22" s="89"/>
      <c r="AO22" s="87"/>
      <c r="AP22" s="88" t="s">
        <v>13</v>
      </c>
      <c r="AQ22" s="90" t="s">
        <v>13</v>
      </c>
      <c r="AR22" s="91" t="s">
        <v>14</v>
      </c>
      <c r="AS22" s="87" t="s">
        <v>14</v>
      </c>
      <c r="AT22" s="88" t="s">
        <v>14</v>
      </c>
      <c r="AU22" s="88" t="s">
        <v>14</v>
      </c>
      <c r="AV22" s="88" t="s">
        <v>14</v>
      </c>
      <c r="AW22" s="241" t="s">
        <v>14</v>
      </c>
      <c r="AX22" s="87" t="s">
        <v>14</v>
      </c>
      <c r="AY22" s="88" t="s">
        <v>14</v>
      </c>
      <c r="AZ22" s="88" t="s">
        <v>14</v>
      </c>
      <c r="BA22" s="89" t="s">
        <v>14</v>
      </c>
      <c r="BB22" s="79"/>
      <c r="BC22" s="80"/>
      <c r="BD22" s="80"/>
      <c r="BE22" s="81"/>
      <c r="BF22" s="80"/>
      <c r="BG22" s="80"/>
      <c r="BH22" s="80"/>
      <c r="BI22" s="80"/>
      <c r="BJ22" s="80"/>
    </row>
    <row r="23" spans="1:66" s="10" customFormat="1" ht="16.5" thickBot="1">
      <c r="A23" s="92" t="s">
        <v>272</v>
      </c>
      <c r="B23" s="93"/>
      <c r="C23" s="94"/>
      <c r="D23" s="95"/>
      <c r="E23" s="96"/>
      <c r="F23" s="97"/>
      <c r="G23" s="98"/>
      <c r="H23" s="98">
        <v>18</v>
      </c>
      <c r="I23" s="98"/>
      <c r="J23" s="99"/>
      <c r="K23" s="97"/>
      <c r="L23" s="98"/>
      <c r="M23" s="98"/>
      <c r="N23" s="102"/>
      <c r="O23" s="97"/>
      <c r="P23" s="103"/>
      <c r="Q23" s="98"/>
      <c r="R23" s="98"/>
      <c r="S23" s="99"/>
      <c r="T23" s="97" t="s">
        <v>13</v>
      </c>
      <c r="U23" s="98" t="s">
        <v>13</v>
      </c>
      <c r="V23" s="100" t="s">
        <v>14</v>
      </c>
      <c r="W23" s="101" t="s">
        <v>14</v>
      </c>
      <c r="X23" s="242"/>
      <c r="Y23" s="103"/>
      <c r="Z23" s="98"/>
      <c r="AA23" s="99"/>
      <c r="AB23" s="97"/>
      <c r="AC23" s="103"/>
      <c r="AD23" s="98">
        <v>9</v>
      </c>
      <c r="AE23" s="99"/>
      <c r="AF23" s="103"/>
      <c r="AG23" s="103" t="s">
        <v>13</v>
      </c>
      <c r="AH23" s="98" t="s">
        <v>17</v>
      </c>
      <c r="AI23" s="98" t="s">
        <v>17</v>
      </c>
      <c r="AJ23" s="99" t="s">
        <v>17</v>
      </c>
      <c r="AK23" s="98" t="s">
        <v>17</v>
      </c>
      <c r="AL23" s="99" t="s">
        <v>17</v>
      </c>
      <c r="AM23" s="98" t="s">
        <v>18</v>
      </c>
      <c r="AN23" s="103" t="s">
        <v>18</v>
      </c>
      <c r="AO23" s="104" t="s">
        <v>18</v>
      </c>
      <c r="AP23" s="98" t="s">
        <v>18</v>
      </c>
      <c r="AQ23" s="102" t="s">
        <v>374</v>
      </c>
      <c r="AR23" s="99" t="s">
        <v>374</v>
      </c>
      <c r="AS23" s="97"/>
      <c r="AT23" s="103"/>
      <c r="AU23" s="98"/>
      <c r="AV23" s="98"/>
      <c r="AW23" s="243"/>
      <c r="AX23" s="97"/>
      <c r="AY23" s="98"/>
      <c r="AZ23" s="98"/>
      <c r="BA23" s="99"/>
      <c r="BB23" s="79"/>
      <c r="BC23" s="80"/>
      <c r="BD23" s="80"/>
      <c r="BE23" s="81"/>
      <c r="BF23" s="81"/>
      <c r="BG23" s="81"/>
      <c r="BH23" s="81"/>
      <c r="BI23" s="80"/>
      <c r="BJ23" s="80"/>
    </row>
    <row r="24" spans="1:66" s="10" customFormat="1" ht="15.75">
      <c r="A24" s="105" t="s">
        <v>20</v>
      </c>
      <c r="B24" s="106"/>
      <c r="C24" s="106"/>
      <c r="D24" s="106"/>
      <c r="E24" s="107"/>
      <c r="F24" s="108" t="s">
        <v>21</v>
      </c>
      <c r="G24" s="108"/>
      <c r="H24" s="108"/>
      <c r="I24" s="109" t="s">
        <v>22</v>
      </c>
      <c r="J24" s="108" t="s">
        <v>23</v>
      </c>
      <c r="K24" s="108"/>
      <c r="L24" s="108"/>
      <c r="M24" s="106"/>
      <c r="N24" s="109" t="s">
        <v>17</v>
      </c>
      <c r="O24" s="108" t="s">
        <v>24</v>
      </c>
      <c r="P24" s="108"/>
      <c r="Q24" s="108"/>
      <c r="R24" s="109" t="s">
        <v>18</v>
      </c>
      <c r="S24" s="108" t="s">
        <v>25</v>
      </c>
      <c r="T24" s="108"/>
      <c r="U24" s="108"/>
      <c r="V24" s="108"/>
      <c r="W24" s="106"/>
      <c r="X24" s="109" t="s">
        <v>374</v>
      </c>
      <c r="Y24" s="269" t="s">
        <v>375</v>
      </c>
      <c r="Z24" s="270"/>
      <c r="AA24" s="270"/>
      <c r="AB24" s="108"/>
      <c r="AC24" s="108"/>
      <c r="AD24" s="108"/>
      <c r="AE24" s="108"/>
      <c r="AF24" s="108"/>
      <c r="AG24" s="108"/>
      <c r="AH24" s="110" t="s">
        <v>14</v>
      </c>
      <c r="AI24" s="106" t="s">
        <v>26</v>
      </c>
      <c r="AJ24" s="106"/>
      <c r="AK24" s="106"/>
      <c r="AL24" s="106"/>
      <c r="AM24" s="106"/>
      <c r="AN24" s="106"/>
      <c r="AO24" s="106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6"/>
      <c r="BH24" s="106"/>
      <c r="BI24" s="106"/>
      <c r="BJ24" s="106"/>
      <c r="BK24" s="106"/>
      <c r="BL24" s="106"/>
      <c r="BM24" s="106"/>
      <c r="BN24" s="106"/>
    </row>
    <row r="25" spans="1:66" s="10" customFormat="1" ht="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1"/>
    </row>
    <row r="26" spans="1:66" s="11" customFormat="1" ht="21" thickBot="1">
      <c r="A26" s="536" t="s">
        <v>27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111"/>
      <c r="T26" s="111"/>
      <c r="U26" s="536" t="s">
        <v>28</v>
      </c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79"/>
      <c r="AI26" s="112"/>
      <c r="AJ26" s="112"/>
      <c r="AK26" s="558" t="s">
        <v>376</v>
      </c>
      <c r="AL26" s="558"/>
      <c r="AM26" s="558"/>
      <c r="AN26" s="558"/>
      <c r="AO26" s="558"/>
      <c r="AP26" s="558"/>
      <c r="AQ26" s="558"/>
      <c r="AR26" s="558"/>
      <c r="AS26" s="558"/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271"/>
      <c r="BF26" s="106"/>
      <c r="BG26" s="106"/>
      <c r="BH26" s="106"/>
      <c r="BI26" s="106"/>
      <c r="BJ26" s="106"/>
    </row>
    <row r="27" spans="1:66" s="11" customFormat="1" ht="15">
      <c r="A27" s="537" t="s">
        <v>29</v>
      </c>
      <c r="B27" s="539" t="s">
        <v>30</v>
      </c>
      <c r="C27" s="540"/>
      <c r="D27" s="543" t="s">
        <v>31</v>
      </c>
      <c r="E27" s="540"/>
      <c r="F27" s="539" t="s">
        <v>32</v>
      </c>
      <c r="G27" s="540"/>
      <c r="H27" s="539" t="s">
        <v>76</v>
      </c>
      <c r="I27" s="540"/>
      <c r="J27" s="539" t="s">
        <v>33</v>
      </c>
      <c r="K27" s="543"/>
      <c r="L27" s="540"/>
      <c r="M27" s="518" t="s">
        <v>34</v>
      </c>
      <c r="N27" s="519"/>
      <c r="O27" s="521" t="s">
        <v>35</v>
      </c>
      <c r="P27" s="522"/>
      <c r="Q27" s="111"/>
      <c r="R27" s="111"/>
      <c r="S27" s="111"/>
      <c r="T27" s="111"/>
      <c r="U27" s="525" t="s">
        <v>36</v>
      </c>
      <c r="V27" s="526"/>
      <c r="W27" s="526"/>
      <c r="X27" s="526"/>
      <c r="Y27" s="526"/>
      <c r="Z27" s="527"/>
      <c r="AA27" s="531" t="s">
        <v>37</v>
      </c>
      <c r="AB27" s="531"/>
      <c r="AC27" s="531"/>
      <c r="AD27" s="545" t="s">
        <v>38</v>
      </c>
      <c r="AE27" s="546"/>
      <c r="AF27" s="547"/>
      <c r="AG27" s="112"/>
      <c r="AH27" s="112"/>
      <c r="AI27" s="112"/>
      <c r="AJ27" s="112"/>
      <c r="AK27" s="551" t="s">
        <v>39</v>
      </c>
      <c r="AL27" s="552"/>
      <c r="AM27" s="552"/>
      <c r="AN27" s="552"/>
      <c r="AO27" s="552"/>
      <c r="AP27" s="552"/>
      <c r="AQ27" s="552"/>
      <c r="AR27" s="553"/>
      <c r="AS27" s="557" t="s">
        <v>95</v>
      </c>
      <c r="AT27" s="552"/>
      <c r="AU27" s="552"/>
      <c r="AV27" s="552"/>
      <c r="AW27" s="552"/>
      <c r="AX27" s="552"/>
      <c r="AY27" s="552"/>
      <c r="AZ27" s="552"/>
      <c r="BA27" s="553"/>
      <c r="BB27" s="551" t="s">
        <v>37</v>
      </c>
      <c r="BC27" s="552"/>
      <c r="BD27" s="553"/>
      <c r="BE27" s="106"/>
      <c r="BF27" s="106"/>
      <c r="BG27" s="106"/>
      <c r="BH27" s="106"/>
      <c r="BI27" s="106"/>
      <c r="BJ27" s="106"/>
    </row>
    <row r="28" spans="1:66" s="11" customFormat="1" ht="15" customHeight="1" thickBot="1">
      <c r="A28" s="538"/>
      <c r="B28" s="541"/>
      <c r="C28" s="542"/>
      <c r="D28" s="544"/>
      <c r="E28" s="542"/>
      <c r="F28" s="541"/>
      <c r="G28" s="542"/>
      <c r="H28" s="541"/>
      <c r="I28" s="542"/>
      <c r="J28" s="541"/>
      <c r="K28" s="544"/>
      <c r="L28" s="542"/>
      <c r="M28" s="520"/>
      <c r="N28" s="520"/>
      <c r="O28" s="523"/>
      <c r="P28" s="524"/>
      <c r="Q28" s="111"/>
      <c r="R28" s="111"/>
      <c r="S28" s="111"/>
      <c r="T28" s="111"/>
      <c r="U28" s="528"/>
      <c r="V28" s="529"/>
      <c r="W28" s="529"/>
      <c r="X28" s="529"/>
      <c r="Y28" s="529"/>
      <c r="Z28" s="530"/>
      <c r="AA28" s="532"/>
      <c r="AB28" s="532"/>
      <c r="AC28" s="532"/>
      <c r="AD28" s="548"/>
      <c r="AE28" s="549"/>
      <c r="AF28" s="550"/>
      <c r="AG28" s="112"/>
      <c r="AH28" s="112"/>
      <c r="AI28" s="112"/>
      <c r="AJ28" s="112"/>
      <c r="AK28" s="554"/>
      <c r="AL28" s="555"/>
      <c r="AM28" s="555"/>
      <c r="AN28" s="555"/>
      <c r="AO28" s="555"/>
      <c r="AP28" s="555"/>
      <c r="AQ28" s="555"/>
      <c r="AR28" s="556"/>
      <c r="AS28" s="554"/>
      <c r="AT28" s="555"/>
      <c r="AU28" s="555"/>
      <c r="AV28" s="555"/>
      <c r="AW28" s="555"/>
      <c r="AX28" s="555"/>
      <c r="AY28" s="555"/>
      <c r="AZ28" s="555"/>
      <c r="BA28" s="556"/>
      <c r="BB28" s="554"/>
      <c r="BC28" s="555"/>
      <c r="BD28" s="556"/>
      <c r="BE28" s="106"/>
      <c r="BF28" s="106"/>
      <c r="BG28" s="106"/>
      <c r="BH28" s="106"/>
      <c r="BI28" s="106"/>
      <c r="BJ28" s="106"/>
    </row>
    <row r="29" spans="1:66" s="11" customFormat="1" ht="21" customHeight="1" thickBot="1">
      <c r="A29" s="244" t="s">
        <v>12</v>
      </c>
      <c r="B29" s="355">
        <v>36</v>
      </c>
      <c r="C29" s="356"/>
      <c r="D29" s="355">
        <v>4</v>
      </c>
      <c r="E29" s="356"/>
      <c r="F29" s="357"/>
      <c r="G29" s="357"/>
      <c r="H29" s="331"/>
      <c r="I29" s="332"/>
      <c r="J29" s="331"/>
      <c r="K29" s="358"/>
      <c r="L29" s="332"/>
      <c r="M29" s="359">
        <v>12</v>
      </c>
      <c r="N29" s="360"/>
      <c r="O29" s="331">
        <f>SUM(B29:N29)</f>
        <v>52</v>
      </c>
      <c r="P29" s="332"/>
      <c r="Q29" s="111"/>
      <c r="R29" s="111"/>
      <c r="S29" s="111"/>
      <c r="T29" s="111"/>
      <c r="U29" s="333" t="s">
        <v>93</v>
      </c>
      <c r="V29" s="334"/>
      <c r="W29" s="334"/>
      <c r="X29" s="334"/>
      <c r="Y29" s="334"/>
      <c r="Z29" s="335"/>
      <c r="AA29" s="336" t="s">
        <v>273</v>
      </c>
      <c r="AB29" s="337"/>
      <c r="AC29" s="338"/>
      <c r="AD29" s="336" t="s">
        <v>132</v>
      </c>
      <c r="AE29" s="337"/>
      <c r="AF29" s="338"/>
      <c r="AG29" s="112"/>
      <c r="AH29" s="112"/>
      <c r="AI29" s="112"/>
      <c r="AJ29" s="112"/>
      <c r="AK29" s="339" t="s">
        <v>77</v>
      </c>
      <c r="AL29" s="340"/>
      <c r="AM29" s="340"/>
      <c r="AN29" s="340"/>
      <c r="AO29" s="340"/>
      <c r="AP29" s="340"/>
      <c r="AQ29" s="340"/>
      <c r="AR29" s="341"/>
      <c r="AS29" s="342" t="s">
        <v>133</v>
      </c>
      <c r="AT29" s="343"/>
      <c r="AU29" s="343"/>
      <c r="AV29" s="343"/>
      <c r="AW29" s="343"/>
      <c r="AX29" s="343"/>
      <c r="AY29" s="343"/>
      <c r="AZ29" s="343"/>
      <c r="BA29" s="344"/>
      <c r="BB29" s="559">
        <v>6</v>
      </c>
      <c r="BC29" s="560"/>
      <c r="BD29" s="561"/>
      <c r="BE29" s="106"/>
      <c r="BF29" s="106"/>
      <c r="BG29" s="106"/>
      <c r="BH29" s="106"/>
      <c r="BI29" s="106"/>
      <c r="BJ29" s="106"/>
    </row>
    <row r="30" spans="1:66" s="11" customFormat="1" ht="15.75" customHeight="1" thickBot="1">
      <c r="A30" s="113" t="s">
        <v>15</v>
      </c>
      <c r="B30" s="355">
        <v>36</v>
      </c>
      <c r="C30" s="356"/>
      <c r="D30" s="355">
        <v>4</v>
      </c>
      <c r="E30" s="356"/>
      <c r="F30" s="357"/>
      <c r="G30" s="357"/>
      <c r="H30" s="331"/>
      <c r="I30" s="332"/>
      <c r="J30" s="331"/>
      <c r="K30" s="358"/>
      <c r="L30" s="332"/>
      <c r="M30" s="359">
        <v>12</v>
      </c>
      <c r="N30" s="360"/>
      <c r="O30" s="331">
        <f>SUM(B30:N30)</f>
        <v>52</v>
      </c>
      <c r="P30" s="332"/>
      <c r="Q30" s="111"/>
      <c r="R30" s="111"/>
      <c r="S30" s="111"/>
      <c r="T30" s="111"/>
      <c r="U30" s="345"/>
      <c r="V30" s="346"/>
      <c r="W30" s="346"/>
      <c r="X30" s="346"/>
      <c r="Y30" s="346"/>
      <c r="Z30" s="347"/>
      <c r="AA30" s="336"/>
      <c r="AB30" s="337"/>
      <c r="AC30" s="338"/>
      <c r="AD30" s="336"/>
      <c r="AE30" s="337"/>
      <c r="AF30" s="338"/>
      <c r="AG30" s="112"/>
      <c r="AH30" s="112"/>
      <c r="AI30" s="112"/>
      <c r="AJ30" s="112"/>
      <c r="AK30" s="245"/>
      <c r="AL30" s="245"/>
      <c r="AM30" s="245"/>
      <c r="AN30" s="245"/>
      <c r="AO30" s="245"/>
      <c r="AP30" s="245"/>
      <c r="AQ30" s="245"/>
      <c r="AR30" s="245"/>
      <c r="AS30" s="246"/>
      <c r="AT30" s="246"/>
      <c r="AU30" s="246"/>
      <c r="AV30" s="246"/>
      <c r="AW30" s="246"/>
      <c r="AX30" s="246"/>
      <c r="AY30" s="246"/>
      <c r="AZ30" s="246"/>
      <c r="BA30" s="246"/>
      <c r="BB30" s="247"/>
      <c r="BC30" s="247"/>
      <c r="BD30" s="247"/>
      <c r="BE30" s="106"/>
      <c r="BF30" s="106"/>
      <c r="BG30" s="106"/>
      <c r="BH30" s="106"/>
      <c r="BI30" s="106"/>
      <c r="BJ30" s="106"/>
    </row>
    <row r="31" spans="1:66" s="11" customFormat="1" ht="18.75" thickBot="1">
      <c r="A31" s="114" t="s">
        <v>16</v>
      </c>
      <c r="B31" s="331">
        <v>27</v>
      </c>
      <c r="C31" s="332"/>
      <c r="D31" s="331">
        <v>3</v>
      </c>
      <c r="E31" s="332"/>
      <c r="F31" s="358">
        <v>5</v>
      </c>
      <c r="G31" s="358"/>
      <c r="H31" s="331">
        <v>2</v>
      </c>
      <c r="I31" s="332"/>
      <c r="J31" s="331">
        <v>4</v>
      </c>
      <c r="K31" s="358"/>
      <c r="L31" s="332"/>
      <c r="M31" s="361">
        <v>2</v>
      </c>
      <c r="N31" s="362"/>
      <c r="O31" s="331">
        <f>SUM(B31:N31)</f>
        <v>43</v>
      </c>
      <c r="P31" s="332"/>
      <c r="Q31" s="111"/>
      <c r="R31" s="111"/>
      <c r="S31" s="111"/>
      <c r="T31" s="111"/>
      <c r="U31" s="345"/>
      <c r="V31" s="346"/>
      <c r="W31" s="346"/>
      <c r="X31" s="346"/>
      <c r="Y31" s="346"/>
      <c r="Z31" s="347"/>
      <c r="AA31" s="336"/>
      <c r="AB31" s="337"/>
      <c r="AC31" s="338"/>
      <c r="AD31" s="336"/>
      <c r="AE31" s="337"/>
      <c r="AF31" s="338"/>
      <c r="AG31" s="112"/>
      <c r="AH31" s="112"/>
      <c r="AI31" s="112"/>
      <c r="AJ31" s="112"/>
      <c r="AK31" s="245"/>
      <c r="AL31" s="245"/>
      <c r="AM31" s="245"/>
      <c r="AN31" s="245"/>
      <c r="AO31" s="245"/>
      <c r="AP31" s="245"/>
      <c r="AQ31" s="245"/>
      <c r="AR31" s="245"/>
      <c r="AS31" s="246"/>
      <c r="AT31" s="246"/>
      <c r="AU31" s="246"/>
      <c r="AV31" s="246"/>
      <c r="AW31" s="246"/>
      <c r="AX31" s="246"/>
      <c r="AY31" s="246"/>
      <c r="AZ31" s="246"/>
      <c r="BA31" s="246"/>
      <c r="BB31" s="247"/>
      <c r="BC31" s="247"/>
      <c r="BD31" s="247"/>
      <c r="BE31" s="106"/>
      <c r="BF31" s="106"/>
      <c r="BG31" s="106"/>
      <c r="BH31" s="106"/>
      <c r="BI31" s="106"/>
      <c r="BJ31" s="106"/>
    </row>
    <row r="32" spans="1:66" s="11" customFormat="1" ht="15">
      <c r="A32" s="108"/>
      <c r="B32" s="115"/>
      <c r="C32" s="108"/>
      <c r="D32" s="108"/>
      <c r="E32" s="108"/>
      <c r="F32" s="108"/>
      <c r="G32" s="106"/>
      <c r="H32" s="115"/>
      <c r="I32" s="108"/>
      <c r="J32" s="108"/>
      <c r="K32" s="108"/>
      <c r="L32" s="108"/>
      <c r="M32" s="108"/>
      <c r="N32" s="116"/>
      <c r="O32" s="106"/>
      <c r="P32" s="106"/>
      <c r="Q32" s="106"/>
      <c r="R32" s="106"/>
      <c r="S32" s="106"/>
      <c r="T32" s="106"/>
      <c r="U32" s="106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6"/>
      <c r="AN32" s="106"/>
      <c r="AO32" s="106"/>
      <c r="AP32" s="106"/>
      <c r="AQ32" s="106"/>
      <c r="AR32" s="106"/>
      <c r="AS32" s="106"/>
      <c r="AT32" s="106"/>
    </row>
    <row r="33" spans="1:63" s="11" customFormat="1" ht="21" thickBot="1">
      <c r="A33" s="467" t="s">
        <v>113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12"/>
    </row>
    <row r="34" spans="1:63" s="11" customFormat="1" ht="21" thickBot="1">
      <c r="A34" s="250"/>
      <c r="B34" s="221"/>
      <c r="C34" s="250"/>
      <c r="D34" s="468" t="s">
        <v>323</v>
      </c>
      <c r="E34" s="471" t="s">
        <v>324</v>
      </c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3"/>
      <c r="U34" s="480" t="s">
        <v>78</v>
      </c>
      <c r="V34" s="481"/>
      <c r="W34" s="481"/>
      <c r="X34" s="481"/>
      <c r="Y34" s="481"/>
      <c r="Z34" s="481"/>
      <c r="AA34" s="481"/>
      <c r="AB34" s="481"/>
      <c r="AC34" s="482" t="s">
        <v>79</v>
      </c>
      <c r="AD34" s="483"/>
      <c r="AE34" s="486" t="s">
        <v>80</v>
      </c>
      <c r="AF34" s="486"/>
      <c r="AG34" s="486"/>
      <c r="AH34" s="486"/>
      <c r="AI34" s="486"/>
      <c r="AJ34" s="486"/>
      <c r="AK34" s="486"/>
      <c r="AL34" s="486"/>
      <c r="AM34" s="486"/>
      <c r="AN34" s="487"/>
      <c r="AO34" s="488" t="s">
        <v>81</v>
      </c>
      <c r="AP34" s="489"/>
      <c r="AQ34" s="492" t="s">
        <v>41</v>
      </c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4"/>
      <c r="BG34" s="118"/>
      <c r="BH34" s="118"/>
      <c r="BI34" s="118"/>
      <c r="BJ34" s="250"/>
      <c r="BK34" s="12"/>
    </row>
    <row r="35" spans="1:63" s="12" customFormat="1" ht="18" customHeight="1" thickBot="1">
      <c r="A35" s="250"/>
      <c r="B35" s="221"/>
      <c r="C35" s="250"/>
      <c r="D35" s="469"/>
      <c r="E35" s="474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6"/>
      <c r="U35" s="373" t="s">
        <v>82</v>
      </c>
      <c r="V35" s="374"/>
      <c r="W35" s="373" t="s">
        <v>83</v>
      </c>
      <c r="X35" s="374"/>
      <c r="Y35" s="502" t="s">
        <v>325</v>
      </c>
      <c r="Z35" s="374"/>
      <c r="AA35" s="502" t="s">
        <v>326</v>
      </c>
      <c r="AB35" s="374"/>
      <c r="AC35" s="484"/>
      <c r="AD35" s="485"/>
      <c r="AE35" s="506" t="s">
        <v>85</v>
      </c>
      <c r="AF35" s="376"/>
      <c r="AG35" s="508" t="s">
        <v>86</v>
      </c>
      <c r="AH35" s="508"/>
      <c r="AI35" s="508"/>
      <c r="AJ35" s="508"/>
      <c r="AK35" s="508"/>
      <c r="AL35" s="508"/>
      <c r="AM35" s="508"/>
      <c r="AN35" s="509"/>
      <c r="AO35" s="490"/>
      <c r="AP35" s="491"/>
      <c r="AQ35" s="495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7"/>
      <c r="BG35" s="119"/>
      <c r="BH35" s="119"/>
      <c r="BI35" s="119"/>
      <c r="BJ35" s="250"/>
    </row>
    <row r="36" spans="1:63" s="12" customFormat="1" ht="33" customHeight="1" thickBot="1">
      <c r="A36" s="250"/>
      <c r="B36" s="221"/>
      <c r="C36" s="250"/>
      <c r="D36" s="469"/>
      <c r="E36" s="474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6"/>
      <c r="U36" s="375"/>
      <c r="V36" s="376"/>
      <c r="W36" s="375"/>
      <c r="X36" s="376"/>
      <c r="Y36" s="375"/>
      <c r="Z36" s="376"/>
      <c r="AA36" s="375"/>
      <c r="AB36" s="376"/>
      <c r="AC36" s="484"/>
      <c r="AD36" s="485"/>
      <c r="AE36" s="507"/>
      <c r="AF36" s="376"/>
      <c r="AG36" s="510" t="s">
        <v>42</v>
      </c>
      <c r="AH36" s="511"/>
      <c r="AI36" s="514" t="s">
        <v>89</v>
      </c>
      <c r="AJ36" s="515"/>
      <c r="AK36" s="516"/>
      <c r="AL36" s="516"/>
      <c r="AM36" s="516"/>
      <c r="AN36" s="517"/>
      <c r="AO36" s="490"/>
      <c r="AP36" s="491"/>
      <c r="AQ36" s="370" t="s">
        <v>43</v>
      </c>
      <c r="AR36" s="371"/>
      <c r="AS36" s="371"/>
      <c r="AT36" s="372"/>
      <c r="AU36" s="370" t="s">
        <v>44</v>
      </c>
      <c r="AV36" s="371"/>
      <c r="AW36" s="371"/>
      <c r="AX36" s="372"/>
      <c r="AY36" s="370" t="s">
        <v>45</v>
      </c>
      <c r="AZ36" s="371"/>
      <c r="BA36" s="371"/>
      <c r="BB36" s="372"/>
      <c r="BC36" s="370" t="s">
        <v>46</v>
      </c>
      <c r="BD36" s="371"/>
      <c r="BE36" s="371"/>
      <c r="BF36" s="372"/>
      <c r="BG36" s="120"/>
      <c r="BH36" s="120"/>
      <c r="BI36" s="120"/>
      <c r="BJ36" s="250"/>
    </row>
    <row r="37" spans="1:63" s="12" customFormat="1" ht="22.5" customHeight="1" thickBot="1">
      <c r="A37" s="250"/>
      <c r="B37" s="221"/>
      <c r="C37" s="250"/>
      <c r="D37" s="469"/>
      <c r="E37" s="474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6"/>
      <c r="U37" s="375"/>
      <c r="V37" s="376"/>
      <c r="W37" s="375"/>
      <c r="X37" s="376"/>
      <c r="Y37" s="375"/>
      <c r="Z37" s="376"/>
      <c r="AA37" s="375"/>
      <c r="AB37" s="376"/>
      <c r="AC37" s="484"/>
      <c r="AD37" s="485"/>
      <c r="AE37" s="507"/>
      <c r="AF37" s="376"/>
      <c r="AG37" s="512"/>
      <c r="AH37" s="513"/>
      <c r="AI37" s="373" t="s">
        <v>90</v>
      </c>
      <c r="AJ37" s="374"/>
      <c r="AK37" s="502" t="s">
        <v>91</v>
      </c>
      <c r="AL37" s="374"/>
      <c r="AM37" s="373" t="s">
        <v>92</v>
      </c>
      <c r="AN37" s="374"/>
      <c r="AO37" s="490"/>
      <c r="AP37" s="491"/>
      <c r="AQ37" s="503" t="s">
        <v>47</v>
      </c>
      <c r="AR37" s="504"/>
      <c r="AS37" s="504"/>
      <c r="AT37" s="504"/>
      <c r="AU37" s="504"/>
      <c r="AV37" s="504"/>
      <c r="AW37" s="504"/>
      <c r="AX37" s="504"/>
      <c r="AY37" s="504"/>
      <c r="AZ37" s="504"/>
      <c r="BA37" s="504"/>
      <c r="BB37" s="504"/>
      <c r="BC37" s="504"/>
      <c r="BD37" s="504"/>
      <c r="BE37" s="504"/>
      <c r="BF37" s="505"/>
      <c r="BG37" s="120"/>
      <c r="BH37" s="120"/>
      <c r="BI37" s="120"/>
      <c r="BJ37" s="250"/>
    </row>
    <row r="38" spans="1:63" s="12" customFormat="1" ht="19.5" customHeight="1" thickBot="1">
      <c r="A38" s="250"/>
      <c r="B38" s="221"/>
      <c r="C38" s="250"/>
      <c r="D38" s="469"/>
      <c r="E38" s="474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6"/>
      <c r="U38" s="375"/>
      <c r="V38" s="376"/>
      <c r="W38" s="375"/>
      <c r="X38" s="376"/>
      <c r="Y38" s="375"/>
      <c r="Z38" s="376"/>
      <c r="AA38" s="375"/>
      <c r="AB38" s="376"/>
      <c r="AC38" s="484"/>
      <c r="AD38" s="485"/>
      <c r="AE38" s="507"/>
      <c r="AF38" s="376"/>
      <c r="AG38" s="512"/>
      <c r="AH38" s="513"/>
      <c r="AI38" s="375"/>
      <c r="AJ38" s="376"/>
      <c r="AK38" s="375"/>
      <c r="AL38" s="376"/>
      <c r="AM38" s="375"/>
      <c r="AN38" s="376"/>
      <c r="AO38" s="490"/>
      <c r="AP38" s="491"/>
      <c r="AQ38" s="498">
        <v>1</v>
      </c>
      <c r="AR38" s="499"/>
      <c r="AS38" s="500">
        <v>2</v>
      </c>
      <c r="AT38" s="499"/>
      <c r="AU38" s="498">
        <v>3</v>
      </c>
      <c r="AV38" s="499"/>
      <c r="AW38" s="500">
        <v>4</v>
      </c>
      <c r="AX38" s="499"/>
      <c r="AY38" s="498">
        <v>5</v>
      </c>
      <c r="AZ38" s="499"/>
      <c r="BA38" s="500">
        <v>6</v>
      </c>
      <c r="BB38" s="499"/>
      <c r="BC38" s="498">
        <v>7</v>
      </c>
      <c r="BD38" s="499"/>
      <c r="BE38" s="498">
        <v>8</v>
      </c>
      <c r="BF38" s="501"/>
      <c r="BG38" s="120"/>
      <c r="BH38" s="120"/>
      <c r="BI38" s="120"/>
      <c r="BJ38" s="250"/>
      <c r="BK38" s="9"/>
    </row>
    <row r="39" spans="1:63" s="12" customFormat="1" ht="24" customHeight="1" thickBot="1">
      <c r="A39" s="250"/>
      <c r="B39" s="221"/>
      <c r="C39" s="250"/>
      <c r="D39" s="469"/>
      <c r="E39" s="474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6"/>
      <c r="U39" s="375"/>
      <c r="V39" s="376"/>
      <c r="W39" s="375"/>
      <c r="X39" s="376"/>
      <c r="Y39" s="375"/>
      <c r="Z39" s="376"/>
      <c r="AA39" s="375"/>
      <c r="AB39" s="376"/>
      <c r="AC39" s="484"/>
      <c r="AD39" s="485"/>
      <c r="AE39" s="507"/>
      <c r="AF39" s="376"/>
      <c r="AG39" s="512"/>
      <c r="AH39" s="513"/>
      <c r="AI39" s="375"/>
      <c r="AJ39" s="376"/>
      <c r="AK39" s="375"/>
      <c r="AL39" s="376"/>
      <c r="AM39" s="375"/>
      <c r="AN39" s="376"/>
      <c r="AO39" s="490"/>
      <c r="AP39" s="491"/>
      <c r="AQ39" s="370" t="s">
        <v>48</v>
      </c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2"/>
      <c r="BG39" s="120"/>
      <c r="BH39" s="120"/>
      <c r="BI39" s="120"/>
      <c r="BJ39" s="250"/>
    </row>
    <row r="40" spans="1:63" s="12" customFormat="1" ht="24" customHeight="1" thickBot="1">
      <c r="A40" s="250"/>
      <c r="B40" s="221"/>
      <c r="C40" s="250"/>
      <c r="D40" s="470"/>
      <c r="E40" s="477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9"/>
      <c r="U40" s="375"/>
      <c r="V40" s="376"/>
      <c r="W40" s="375"/>
      <c r="X40" s="376"/>
      <c r="Y40" s="615"/>
      <c r="Z40" s="616"/>
      <c r="AA40" s="615"/>
      <c r="AB40" s="616"/>
      <c r="AC40" s="484"/>
      <c r="AD40" s="485"/>
      <c r="AE40" s="507"/>
      <c r="AF40" s="376"/>
      <c r="AG40" s="512"/>
      <c r="AH40" s="513"/>
      <c r="AI40" s="375"/>
      <c r="AJ40" s="376"/>
      <c r="AK40" s="375"/>
      <c r="AL40" s="376"/>
      <c r="AM40" s="375"/>
      <c r="AN40" s="376"/>
      <c r="AO40" s="490"/>
      <c r="AP40" s="491"/>
      <c r="AQ40" s="611">
        <v>18</v>
      </c>
      <c r="AR40" s="612"/>
      <c r="AS40" s="613">
        <v>18</v>
      </c>
      <c r="AT40" s="612"/>
      <c r="AU40" s="611">
        <v>18</v>
      </c>
      <c r="AV40" s="612"/>
      <c r="AW40" s="613">
        <v>18</v>
      </c>
      <c r="AX40" s="612"/>
      <c r="AY40" s="611">
        <v>18</v>
      </c>
      <c r="AZ40" s="612"/>
      <c r="BA40" s="613">
        <v>18</v>
      </c>
      <c r="BB40" s="614"/>
      <c r="BC40" s="613">
        <v>0</v>
      </c>
      <c r="BD40" s="614"/>
      <c r="BE40" s="613">
        <v>0</v>
      </c>
      <c r="BF40" s="614"/>
      <c r="BG40" s="120"/>
      <c r="BH40" s="120"/>
      <c r="BI40" s="120"/>
      <c r="BJ40" s="250"/>
    </row>
    <row r="41" spans="1:63" s="12" customFormat="1" ht="24" customHeight="1" thickBot="1">
      <c r="A41" s="121"/>
      <c r="B41" s="221"/>
      <c r="C41" s="121"/>
      <c r="D41" s="185">
        <v>1</v>
      </c>
      <c r="E41" s="324">
        <v>2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4">
        <v>3</v>
      </c>
      <c r="V41" s="326"/>
      <c r="W41" s="324">
        <v>4</v>
      </c>
      <c r="X41" s="325"/>
      <c r="Y41" s="324">
        <v>5</v>
      </c>
      <c r="Z41" s="326"/>
      <c r="AA41" s="324">
        <v>6</v>
      </c>
      <c r="AB41" s="325"/>
      <c r="AC41" s="324">
        <v>7</v>
      </c>
      <c r="AD41" s="326"/>
      <c r="AE41" s="324">
        <v>8</v>
      </c>
      <c r="AF41" s="326"/>
      <c r="AG41" s="325">
        <v>9</v>
      </c>
      <c r="AH41" s="325"/>
      <c r="AI41" s="324">
        <v>10</v>
      </c>
      <c r="AJ41" s="326"/>
      <c r="AK41" s="325">
        <v>11</v>
      </c>
      <c r="AL41" s="325"/>
      <c r="AM41" s="324">
        <v>12</v>
      </c>
      <c r="AN41" s="326"/>
      <c r="AO41" s="325">
        <v>13</v>
      </c>
      <c r="AP41" s="325"/>
      <c r="AQ41" s="324">
        <v>14</v>
      </c>
      <c r="AR41" s="326"/>
      <c r="AS41" s="325">
        <v>15</v>
      </c>
      <c r="AT41" s="325"/>
      <c r="AU41" s="324">
        <v>16</v>
      </c>
      <c r="AV41" s="326"/>
      <c r="AW41" s="325">
        <v>17</v>
      </c>
      <c r="AX41" s="325"/>
      <c r="AY41" s="324">
        <v>18</v>
      </c>
      <c r="AZ41" s="326"/>
      <c r="BA41" s="325">
        <v>19</v>
      </c>
      <c r="BB41" s="325"/>
      <c r="BC41" s="324">
        <v>20</v>
      </c>
      <c r="BD41" s="326"/>
      <c r="BE41" s="325">
        <v>21</v>
      </c>
      <c r="BF41" s="326"/>
      <c r="BG41" s="121"/>
      <c r="BH41" s="249"/>
      <c r="BI41" s="348"/>
      <c r="BJ41" s="348"/>
      <c r="BK41" s="13"/>
    </row>
    <row r="42" spans="1:63" s="12" customFormat="1" ht="28.5" customHeight="1" thickBot="1">
      <c r="A42" s="121"/>
      <c r="B42" s="221"/>
      <c r="C42" s="121"/>
      <c r="D42" s="349" t="s">
        <v>327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1"/>
      <c r="BG42" s="121"/>
      <c r="BH42" s="249"/>
      <c r="BI42" s="227"/>
      <c r="BJ42" s="227"/>
      <c r="BK42" s="121"/>
    </row>
    <row r="43" spans="1:63" s="13" customFormat="1" ht="30" customHeight="1" thickBot="1">
      <c r="A43" s="123"/>
      <c r="B43" s="221"/>
      <c r="C43" s="123"/>
      <c r="D43" s="302" t="s">
        <v>328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4"/>
      <c r="V43" s="304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6"/>
      <c r="BG43" s="123"/>
      <c r="BH43" s="249"/>
      <c r="BI43" s="227"/>
      <c r="BJ43" s="227"/>
      <c r="BK43" s="123"/>
    </row>
    <row r="44" spans="1:63" s="121" customFormat="1" ht="36.75" customHeight="1">
      <c r="A44" s="59"/>
      <c r="B44" s="221"/>
      <c r="C44" s="225"/>
      <c r="D44" s="189" t="s">
        <v>137</v>
      </c>
      <c r="E44" s="739" t="s">
        <v>367</v>
      </c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352"/>
      <c r="V44" s="353"/>
      <c r="W44" s="327" t="s">
        <v>294</v>
      </c>
      <c r="X44" s="354"/>
      <c r="Y44" s="352"/>
      <c r="Z44" s="353"/>
      <c r="AA44" s="327"/>
      <c r="AB44" s="354"/>
      <c r="AC44" s="352">
        <v>2</v>
      </c>
      <c r="AD44" s="353"/>
      <c r="AE44" s="315">
        <f t="shared" ref="AE44:AE63" si="1">AC44*30</f>
        <v>60</v>
      </c>
      <c r="AF44" s="316"/>
      <c r="AG44" s="315"/>
      <c r="AH44" s="316"/>
      <c r="AI44" s="315"/>
      <c r="AJ44" s="316"/>
      <c r="AK44" s="328"/>
      <c r="AL44" s="328"/>
      <c r="AM44" s="315"/>
      <c r="AN44" s="316"/>
      <c r="AO44" s="315"/>
      <c r="AP44" s="316"/>
      <c r="AQ44" s="315"/>
      <c r="AR44" s="327"/>
      <c r="AS44" s="328"/>
      <c r="AT44" s="316"/>
      <c r="AU44" s="315"/>
      <c r="AV44" s="327"/>
      <c r="AW44" s="328"/>
      <c r="AX44" s="327"/>
      <c r="AY44" s="315"/>
      <c r="AZ44" s="327"/>
      <c r="BA44" s="328"/>
      <c r="BB44" s="327"/>
      <c r="BC44" s="315"/>
      <c r="BD44" s="327"/>
      <c r="BE44" s="328"/>
      <c r="BF44" s="316"/>
      <c r="BG44" s="59"/>
      <c r="BH44" s="228"/>
      <c r="BI44" s="127"/>
      <c r="BJ44" s="127"/>
      <c r="BK44" s="9"/>
    </row>
    <row r="45" spans="1:63" s="123" customFormat="1" ht="25.5" customHeight="1">
      <c r="A45" s="59"/>
      <c r="B45" s="221"/>
      <c r="C45" s="224"/>
      <c r="D45" s="186" t="s">
        <v>138</v>
      </c>
      <c r="E45" s="423" t="s">
        <v>368</v>
      </c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329"/>
      <c r="V45" s="330"/>
      <c r="W45" s="313" t="s">
        <v>293</v>
      </c>
      <c r="X45" s="317"/>
      <c r="Y45" s="329"/>
      <c r="Z45" s="330"/>
      <c r="AA45" s="313"/>
      <c r="AB45" s="317"/>
      <c r="AC45" s="296">
        <v>2</v>
      </c>
      <c r="AD45" s="297"/>
      <c r="AE45" s="296">
        <f t="shared" si="1"/>
        <v>60</v>
      </c>
      <c r="AF45" s="297"/>
      <c r="AG45" s="314"/>
      <c r="AH45" s="314"/>
      <c r="AI45" s="296"/>
      <c r="AJ45" s="297"/>
      <c r="AK45" s="314"/>
      <c r="AL45" s="314"/>
      <c r="AM45" s="296"/>
      <c r="AN45" s="297"/>
      <c r="AO45" s="314"/>
      <c r="AP45" s="314"/>
      <c r="AQ45" s="296"/>
      <c r="AR45" s="313"/>
      <c r="AS45" s="317"/>
      <c r="AT45" s="297"/>
      <c r="AU45" s="314"/>
      <c r="AV45" s="313"/>
      <c r="AW45" s="317"/>
      <c r="AX45" s="314"/>
      <c r="AY45" s="296"/>
      <c r="AZ45" s="313"/>
      <c r="BA45" s="317"/>
      <c r="BB45" s="297"/>
      <c r="BC45" s="296"/>
      <c r="BD45" s="313"/>
      <c r="BE45" s="314"/>
      <c r="BF45" s="297"/>
      <c r="BG45" s="59"/>
      <c r="BH45" s="228"/>
      <c r="BI45" s="127"/>
      <c r="BJ45" s="127"/>
      <c r="BK45" s="29"/>
    </row>
    <row r="46" spans="1:63" s="9" customFormat="1" ht="25.5" customHeight="1">
      <c r="A46" s="59"/>
      <c r="B46" s="219"/>
      <c r="C46" s="128"/>
      <c r="D46" s="186" t="s">
        <v>139</v>
      </c>
      <c r="E46" s="423" t="s">
        <v>314</v>
      </c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329"/>
      <c r="V46" s="330"/>
      <c r="W46" s="313" t="s">
        <v>299</v>
      </c>
      <c r="X46" s="317"/>
      <c r="Y46" s="329"/>
      <c r="Z46" s="330"/>
      <c r="AA46" s="313"/>
      <c r="AB46" s="317"/>
      <c r="AC46" s="329">
        <v>2.5</v>
      </c>
      <c r="AD46" s="330"/>
      <c r="AE46" s="296">
        <f t="shared" si="1"/>
        <v>75</v>
      </c>
      <c r="AF46" s="297"/>
      <c r="AG46" s="296"/>
      <c r="AH46" s="297"/>
      <c r="AI46" s="296"/>
      <c r="AJ46" s="297"/>
      <c r="AK46" s="314"/>
      <c r="AL46" s="314"/>
      <c r="AM46" s="296"/>
      <c r="AN46" s="297"/>
      <c r="AO46" s="296"/>
      <c r="AP46" s="297"/>
      <c r="AQ46" s="296"/>
      <c r="AR46" s="313"/>
      <c r="AS46" s="314"/>
      <c r="AT46" s="297"/>
      <c r="AU46" s="296"/>
      <c r="AV46" s="313"/>
      <c r="AW46" s="314"/>
      <c r="AX46" s="313"/>
      <c r="AY46" s="296"/>
      <c r="AZ46" s="313"/>
      <c r="BA46" s="314"/>
      <c r="BB46" s="313"/>
      <c r="BC46" s="296"/>
      <c r="BD46" s="313"/>
      <c r="BE46" s="314"/>
      <c r="BF46" s="297"/>
      <c r="BG46" s="59"/>
      <c r="BH46" s="228"/>
      <c r="BI46" s="127"/>
      <c r="BJ46" s="127"/>
    </row>
    <row r="47" spans="1:63" s="9" customFormat="1" ht="25.5" customHeight="1">
      <c r="A47" s="59"/>
      <c r="B47" s="219"/>
      <c r="C47" s="220"/>
      <c r="D47" s="186" t="s">
        <v>140</v>
      </c>
      <c r="E47" s="423" t="s">
        <v>275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296"/>
      <c r="V47" s="297"/>
      <c r="W47" s="314" t="s">
        <v>294</v>
      </c>
      <c r="X47" s="314"/>
      <c r="Y47" s="296"/>
      <c r="Z47" s="297"/>
      <c r="AA47" s="314"/>
      <c r="AB47" s="314"/>
      <c r="AC47" s="296">
        <v>3</v>
      </c>
      <c r="AD47" s="297"/>
      <c r="AE47" s="296">
        <f t="shared" si="1"/>
        <v>90</v>
      </c>
      <c r="AF47" s="297"/>
      <c r="AG47" s="296"/>
      <c r="AH47" s="297"/>
      <c r="AI47" s="296"/>
      <c r="AJ47" s="297"/>
      <c r="AK47" s="314"/>
      <c r="AL47" s="297"/>
      <c r="AM47" s="296"/>
      <c r="AN47" s="297"/>
      <c r="AO47" s="296"/>
      <c r="AP47" s="297"/>
      <c r="AQ47" s="296"/>
      <c r="AR47" s="313"/>
      <c r="AS47" s="317"/>
      <c r="AT47" s="297"/>
      <c r="AU47" s="296"/>
      <c r="AV47" s="313"/>
      <c r="AW47" s="317"/>
      <c r="AX47" s="297"/>
      <c r="AY47" s="296"/>
      <c r="AZ47" s="314"/>
      <c r="BA47" s="317"/>
      <c r="BB47" s="297"/>
      <c r="BC47" s="296"/>
      <c r="BD47" s="314"/>
      <c r="BE47" s="317"/>
      <c r="BF47" s="297"/>
      <c r="BG47" s="59"/>
      <c r="BH47" s="228"/>
      <c r="BI47" s="127"/>
      <c r="BJ47" s="127"/>
    </row>
    <row r="48" spans="1:63" s="9" customFormat="1" ht="30" customHeight="1">
      <c r="A48" s="59"/>
      <c r="B48" s="219"/>
      <c r="C48" s="220"/>
      <c r="D48" s="186" t="s">
        <v>140</v>
      </c>
      <c r="E48" s="423" t="s">
        <v>102</v>
      </c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296"/>
      <c r="V48" s="297"/>
      <c r="W48" s="314">
        <v>2</v>
      </c>
      <c r="X48" s="314"/>
      <c r="Y48" s="296"/>
      <c r="Z48" s="297"/>
      <c r="AA48" s="314">
        <v>1</v>
      </c>
      <c r="AB48" s="314"/>
      <c r="AC48" s="296">
        <v>3</v>
      </c>
      <c r="AD48" s="297"/>
      <c r="AE48" s="296">
        <f t="shared" si="1"/>
        <v>90</v>
      </c>
      <c r="AF48" s="297"/>
      <c r="AG48" s="296">
        <v>72</v>
      </c>
      <c r="AH48" s="297"/>
      <c r="AI48" s="296"/>
      <c r="AJ48" s="297"/>
      <c r="AK48" s="314">
        <v>72</v>
      </c>
      <c r="AL48" s="297"/>
      <c r="AM48" s="296"/>
      <c r="AN48" s="297"/>
      <c r="AO48" s="296">
        <f t="shared" ref="AO48" si="2">AE48-AG48</f>
        <v>18</v>
      </c>
      <c r="AP48" s="297"/>
      <c r="AQ48" s="296">
        <v>2</v>
      </c>
      <c r="AR48" s="313"/>
      <c r="AS48" s="317">
        <v>2</v>
      </c>
      <c r="AT48" s="297"/>
      <c r="AU48" s="296"/>
      <c r="AV48" s="313"/>
      <c r="AW48" s="317"/>
      <c r="AX48" s="297"/>
      <c r="AY48" s="296"/>
      <c r="AZ48" s="314"/>
      <c r="BA48" s="317"/>
      <c r="BB48" s="297"/>
      <c r="BC48" s="296"/>
      <c r="BD48" s="314"/>
      <c r="BE48" s="317"/>
      <c r="BF48" s="297"/>
      <c r="BG48" s="59"/>
      <c r="BH48" s="228"/>
      <c r="BI48" s="127"/>
      <c r="BJ48" s="127"/>
    </row>
    <row r="49" spans="1:64" s="9" customFormat="1" ht="25.5" customHeight="1">
      <c r="A49" s="59"/>
      <c r="B49" s="219"/>
      <c r="C49" s="220"/>
      <c r="D49" s="188" t="s">
        <v>159</v>
      </c>
      <c r="E49" s="423" t="s">
        <v>101</v>
      </c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296">
        <v>6</v>
      </c>
      <c r="V49" s="297"/>
      <c r="W49" s="314">
        <v>4</v>
      </c>
      <c r="X49" s="314"/>
      <c r="Y49" s="296"/>
      <c r="Z49" s="297"/>
      <c r="AA49" s="314">
        <v>3.5</v>
      </c>
      <c r="AB49" s="314"/>
      <c r="AC49" s="296">
        <v>6</v>
      </c>
      <c r="AD49" s="297"/>
      <c r="AE49" s="296">
        <f>AC49*30</f>
        <v>180</v>
      </c>
      <c r="AF49" s="297"/>
      <c r="AG49" s="296">
        <f>AI49+AK49+AM49</f>
        <v>126</v>
      </c>
      <c r="AH49" s="297"/>
      <c r="AI49" s="296"/>
      <c r="AJ49" s="297"/>
      <c r="AK49" s="314">
        <v>126</v>
      </c>
      <c r="AL49" s="297"/>
      <c r="AM49" s="296"/>
      <c r="AN49" s="297"/>
      <c r="AO49" s="296">
        <f>AE49-AG49</f>
        <v>54</v>
      </c>
      <c r="AP49" s="297"/>
      <c r="AQ49" s="296"/>
      <c r="AR49" s="313"/>
      <c r="AS49" s="317"/>
      <c r="AT49" s="297"/>
      <c r="AU49" s="296">
        <v>2</v>
      </c>
      <c r="AV49" s="313"/>
      <c r="AW49" s="314">
        <v>2</v>
      </c>
      <c r="AX49" s="313"/>
      <c r="AY49" s="296">
        <v>2</v>
      </c>
      <c r="AZ49" s="313"/>
      <c r="BA49" s="314">
        <v>2</v>
      </c>
      <c r="BB49" s="313"/>
      <c r="BC49" s="296"/>
      <c r="BD49" s="313"/>
      <c r="BE49" s="314"/>
      <c r="BF49" s="297"/>
      <c r="BG49" s="59"/>
      <c r="BH49" s="228"/>
      <c r="BI49" s="127"/>
      <c r="BJ49" s="127"/>
    </row>
    <row r="50" spans="1:64" s="9" customFormat="1" ht="25.5" customHeight="1">
      <c r="A50" s="59"/>
      <c r="B50" s="219"/>
      <c r="C50" s="128"/>
      <c r="D50" s="188" t="s">
        <v>158</v>
      </c>
      <c r="E50" s="423" t="s">
        <v>369</v>
      </c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9"/>
      <c r="U50" s="329"/>
      <c r="V50" s="330"/>
      <c r="W50" s="313" t="s">
        <v>348</v>
      </c>
      <c r="X50" s="317"/>
      <c r="Y50" s="329"/>
      <c r="Z50" s="330"/>
      <c r="AA50" s="313"/>
      <c r="AB50" s="317"/>
      <c r="AC50" s="329">
        <v>2</v>
      </c>
      <c r="AD50" s="330"/>
      <c r="AE50" s="296">
        <f>AC50*30</f>
        <v>60</v>
      </c>
      <c r="AF50" s="297"/>
      <c r="AG50" s="296"/>
      <c r="AH50" s="297"/>
      <c r="AI50" s="296"/>
      <c r="AJ50" s="297"/>
      <c r="AK50" s="314"/>
      <c r="AL50" s="314"/>
      <c r="AM50" s="296"/>
      <c r="AN50" s="297"/>
      <c r="AO50" s="296"/>
      <c r="AP50" s="297"/>
      <c r="AQ50" s="296"/>
      <c r="AR50" s="313"/>
      <c r="AS50" s="314"/>
      <c r="AT50" s="297"/>
      <c r="AU50" s="296"/>
      <c r="AV50" s="313"/>
      <c r="AW50" s="314"/>
      <c r="AX50" s="313"/>
      <c r="AY50" s="296"/>
      <c r="AZ50" s="313"/>
      <c r="BA50" s="314"/>
      <c r="BB50" s="313"/>
      <c r="BC50" s="296"/>
      <c r="BD50" s="313"/>
      <c r="BE50" s="314"/>
      <c r="BF50" s="297"/>
      <c r="BG50" s="59"/>
      <c r="BH50" s="228"/>
      <c r="BI50" s="127"/>
      <c r="BJ50" s="127"/>
    </row>
    <row r="51" spans="1:64" s="9" customFormat="1" ht="27.75" customHeight="1">
      <c r="A51" s="59"/>
      <c r="B51" s="221"/>
      <c r="C51" s="223"/>
      <c r="D51" s="186" t="s">
        <v>141</v>
      </c>
      <c r="E51" s="423" t="s">
        <v>103</v>
      </c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9"/>
      <c r="U51" s="465"/>
      <c r="V51" s="466"/>
      <c r="W51" s="314" t="s">
        <v>301</v>
      </c>
      <c r="X51" s="313"/>
      <c r="Y51" s="296"/>
      <c r="Z51" s="297"/>
      <c r="AA51" s="314"/>
      <c r="AB51" s="297"/>
      <c r="AC51" s="314">
        <v>4</v>
      </c>
      <c r="AD51" s="314"/>
      <c r="AE51" s="296">
        <f t="shared" si="1"/>
        <v>120</v>
      </c>
      <c r="AF51" s="297"/>
      <c r="AG51" s="296"/>
      <c r="AH51" s="297"/>
      <c r="AI51" s="296"/>
      <c r="AJ51" s="297"/>
      <c r="AK51" s="296"/>
      <c r="AL51" s="297"/>
      <c r="AM51" s="317"/>
      <c r="AN51" s="297"/>
      <c r="AO51" s="296"/>
      <c r="AP51" s="297"/>
      <c r="AQ51" s="296"/>
      <c r="AR51" s="313"/>
      <c r="AS51" s="314"/>
      <c r="AT51" s="313"/>
      <c r="AU51" s="296"/>
      <c r="AV51" s="313"/>
      <c r="AW51" s="314"/>
      <c r="AX51" s="313"/>
      <c r="AY51" s="296"/>
      <c r="AZ51" s="313"/>
      <c r="BA51" s="314"/>
      <c r="BB51" s="313"/>
      <c r="BC51" s="296"/>
      <c r="BD51" s="313"/>
      <c r="BE51" s="314"/>
      <c r="BF51" s="297"/>
      <c r="BG51" s="59"/>
      <c r="BH51" s="228"/>
      <c r="BI51" s="127"/>
      <c r="BJ51" s="127"/>
    </row>
    <row r="52" spans="1:64" s="9" customFormat="1" ht="25.5" customHeight="1">
      <c r="A52" s="59"/>
      <c r="B52" s="221"/>
      <c r="C52" s="223"/>
      <c r="D52" s="186" t="s">
        <v>147</v>
      </c>
      <c r="E52" s="423" t="s">
        <v>288</v>
      </c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9"/>
      <c r="U52" s="296"/>
      <c r="V52" s="297"/>
      <c r="W52" s="314" t="s">
        <v>301</v>
      </c>
      <c r="X52" s="313"/>
      <c r="Y52" s="296"/>
      <c r="Z52" s="313"/>
      <c r="AA52" s="296"/>
      <c r="AB52" s="313"/>
      <c r="AC52" s="296">
        <v>4</v>
      </c>
      <c r="AD52" s="313"/>
      <c r="AE52" s="296">
        <f t="shared" si="1"/>
        <v>120</v>
      </c>
      <c r="AF52" s="297"/>
      <c r="AG52" s="296"/>
      <c r="AH52" s="297"/>
      <c r="AI52" s="296"/>
      <c r="AJ52" s="297"/>
      <c r="AK52" s="296"/>
      <c r="AL52" s="297"/>
      <c r="AM52" s="314"/>
      <c r="AN52" s="313"/>
      <c r="AO52" s="296"/>
      <c r="AP52" s="297"/>
      <c r="AQ52" s="296"/>
      <c r="AR52" s="313"/>
      <c r="AS52" s="314"/>
      <c r="AT52" s="313"/>
      <c r="AU52" s="296"/>
      <c r="AV52" s="313"/>
      <c r="AW52" s="314"/>
      <c r="AX52" s="313"/>
      <c r="AY52" s="296"/>
      <c r="AZ52" s="313"/>
      <c r="BA52" s="314"/>
      <c r="BB52" s="313"/>
      <c r="BC52" s="296"/>
      <c r="BD52" s="313"/>
      <c r="BE52" s="314"/>
      <c r="BF52" s="297"/>
      <c r="BG52" s="59"/>
      <c r="BH52" s="228"/>
      <c r="BI52" s="127"/>
      <c r="BJ52" s="127"/>
    </row>
    <row r="53" spans="1:64" s="9" customFormat="1" ht="25.5" customHeight="1">
      <c r="A53" s="59"/>
      <c r="B53" s="221"/>
      <c r="C53" s="219"/>
      <c r="D53" s="186" t="s">
        <v>148</v>
      </c>
      <c r="E53" s="291" t="s">
        <v>343</v>
      </c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3"/>
      <c r="U53" s="461"/>
      <c r="V53" s="461"/>
      <c r="W53" s="459" t="s">
        <v>294</v>
      </c>
      <c r="X53" s="458"/>
      <c r="Y53" s="462"/>
      <c r="Z53" s="463"/>
      <c r="AA53" s="462"/>
      <c r="AB53" s="464"/>
      <c r="AC53" s="459">
        <v>3.5</v>
      </c>
      <c r="AD53" s="458"/>
      <c r="AE53" s="459">
        <f t="shared" si="1"/>
        <v>105</v>
      </c>
      <c r="AF53" s="458"/>
      <c r="AG53" s="462"/>
      <c r="AH53" s="463"/>
      <c r="AI53" s="462"/>
      <c r="AJ53" s="463"/>
      <c r="AK53" s="462"/>
      <c r="AL53" s="463"/>
      <c r="AM53" s="461"/>
      <c r="AN53" s="461"/>
      <c r="AO53" s="462"/>
      <c r="AP53" s="463"/>
      <c r="AQ53" s="459"/>
      <c r="AR53" s="460"/>
      <c r="AS53" s="457"/>
      <c r="AT53" s="458"/>
      <c r="AU53" s="459"/>
      <c r="AV53" s="460"/>
      <c r="AW53" s="457"/>
      <c r="AX53" s="458"/>
      <c r="AY53" s="459"/>
      <c r="AZ53" s="460"/>
      <c r="BA53" s="457"/>
      <c r="BB53" s="458"/>
      <c r="BC53" s="461"/>
      <c r="BD53" s="460"/>
      <c r="BE53" s="457"/>
      <c r="BF53" s="458"/>
      <c r="BG53" s="59"/>
      <c r="BH53" s="228"/>
      <c r="BI53" s="227"/>
      <c r="BJ53" s="227"/>
    </row>
    <row r="54" spans="1:64" s="9" customFormat="1" ht="25.5" customHeight="1">
      <c r="A54" s="59"/>
      <c r="B54" s="221"/>
      <c r="C54" s="219"/>
      <c r="D54" s="186" t="s">
        <v>148</v>
      </c>
      <c r="E54" s="291" t="s">
        <v>344</v>
      </c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3"/>
      <c r="U54" s="461">
        <v>1.2</v>
      </c>
      <c r="V54" s="461"/>
      <c r="W54" s="459"/>
      <c r="X54" s="458"/>
      <c r="Y54" s="462"/>
      <c r="Z54" s="463"/>
      <c r="AA54" s="462">
        <v>1.2</v>
      </c>
      <c r="AB54" s="464"/>
      <c r="AC54" s="459">
        <v>13</v>
      </c>
      <c r="AD54" s="458"/>
      <c r="AE54" s="459">
        <f t="shared" si="1"/>
        <v>390</v>
      </c>
      <c r="AF54" s="458"/>
      <c r="AG54" s="462">
        <f t="shared" ref="AG54" si="3">AI54+AK54+AM54</f>
        <v>216</v>
      </c>
      <c r="AH54" s="463"/>
      <c r="AI54" s="462">
        <f>36+72</f>
        <v>108</v>
      </c>
      <c r="AJ54" s="463"/>
      <c r="AK54" s="462">
        <f>36+72</f>
        <v>108</v>
      </c>
      <c r="AL54" s="463"/>
      <c r="AM54" s="461"/>
      <c r="AN54" s="461"/>
      <c r="AO54" s="462">
        <f t="shared" ref="AO54" si="4">AE54-AG54</f>
        <v>174</v>
      </c>
      <c r="AP54" s="463"/>
      <c r="AQ54" s="459">
        <v>4</v>
      </c>
      <c r="AR54" s="460"/>
      <c r="AS54" s="457">
        <v>8</v>
      </c>
      <c r="AT54" s="458"/>
      <c r="AU54" s="459"/>
      <c r="AV54" s="460"/>
      <c r="AW54" s="457"/>
      <c r="AX54" s="458"/>
      <c r="AY54" s="459"/>
      <c r="AZ54" s="460"/>
      <c r="BA54" s="457"/>
      <c r="BB54" s="458"/>
      <c r="BC54" s="461"/>
      <c r="BD54" s="460"/>
      <c r="BE54" s="457"/>
      <c r="BF54" s="458"/>
      <c r="BG54" s="59"/>
      <c r="BH54" s="228"/>
      <c r="BI54" s="227"/>
      <c r="BJ54" s="227"/>
    </row>
    <row r="55" spans="1:64" s="9" customFormat="1" ht="25.5" customHeight="1">
      <c r="A55" s="59"/>
      <c r="B55" s="221"/>
      <c r="C55" s="219"/>
      <c r="D55" s="186" t="s">
        <v>148</v>
      </c>
      <c r="E55" s="291" t="s">
        <v>278</v>
      </c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3"/>
      <c r="U55" s="461"/>
      <c r="V55" s="461"/>
      <c r="W55" s="459" t="s">
        <v>293</v>
      </c>
      <c r="X55" s="458"/>
      <c r="Y55" s="462"/>
      <c r="Z55" s="463"/>
      <c r="AA55" s="462"/>
      <c r="AB55" s="464"/>
      <c r="AC55" s="459">
        <v>3.5</v>
      </c>
      <c r="AD55" s="458"/>
      <c r="AE55" s="459">
        <f t="shared" si="1"/>
        <v>105</v>
      </c>
      <c r="AF55" s="458"/>
      <c r="AG55" s="462"/>
      <c r="AH55" s="463"/>
      <c r="AI55" s="462"/>
      <c r="AJ55" s="463"/>
      <c r="AK55" s="462"/>
      <c r="AL55" s="463"/>
      <c r="AM55" s="461"/>
      <c r="AN55" s="461"/>
      <c r="AO55" s="462"/>
      <c r="AP55" s="463"/>
      <c r="AQ55" s="459"/>
      <c r="AR55" s="460"/>
      <c r="AS55" s="457"/>
      <c r="AT55" s="458"/>
      <c r="AU55" s="459"/>
      <c r="AV55" s="460"/>
      <c r="AW55" s="457"/>
      <c r="AX55" s="458"/>
      <c r="AY55" s="459"/>
      <c r="AZ55" s="460"/>
      <c r="BA55" s="457"/>
      <c r="BB55" s="458"/>
      <c r="BC55" s="461"/>
      <c r="BD55" s="460"/>
      <c r="BE55" s="457"/>
      <c r="BF55" s="458"/>
      <c r="BG55" s="59"/>
      <c r="BH55" s="228"/>
      <c r="BI55" s="227"/>
      <c r="BJ55" s="227"/>
    </row>
    <row r="56" spans="1:64" s="9" customFormat="1" ht="25.5" customHeight="1">
      <c r="A56" s="59"/>
      <c r="B56" s="221"/>
      <c r="C56" s="219"/>
      <c r="D56" s="186" t="s">
        <v>149</v>
      </c>
      <c r="E56" s="423" t="s">
        <v>280</v>
      </c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9"/>
      <c r="U56" s="311" t="s">
        <v>294</v>
      </c>
      <c r="V56" s="312"/>
      <c r="W56" s="322"/>
      <c r="X56" s="312"/>
      <c r="Y56" s="322"/>
      <c r="Z56" s="312"/>
      <c r="AA56" s="322"/>
      <c r="AB56" s="311"/>
      <c r="AC56" s="322">
        <v>4</v>
      </c>
      <c r="AD56" s="312"/>
      <c r="AE56" s="322">
        <f t="shared" si="1"/>
        <v>120</v>
      </c>
      <c r="AF56" s="312"/>
      <c r="AG56" s="322"/>
      <c r="AH56" s="312"/>
      <c r="AI56" s="322"/>
      <c r="AJ56" s="312"/>
      <c r="AK56" s="322"/>
      <c r="AL56" s="312"/>
      <c r="AM56" s="311"/>
      <c r="AN56" s="311"/>
      <c r="AO56" s="322"/>
      <c r="AP56" s="312"/>
      <c r="AQ56" s="322"/>
      <c r="AR56" s="311"/>
      <c r="AS56" s="321"/>
      <c r="AT56" s="312"/>
      <c r="AU56" s="322"/>
      <c r="AV56" s="311"/>
      <c r="AW56" s="321"/>
      <c r="AX56" s="312"/>
      <c r="AY56" s="322"/>
      <c r="AZ56" s="323"/>
      <c r="BA56" s="311"/>
      <c r="BB56" s="312"/>
      <c r="BC56" s="311"/>
      <c r="BD56" s="323"/>
      <c r="BE56" s="311"/>
      <c r="BF56" s="312"/>
      <c r="BG56" s="59"/>
      <c r="BH56" s="228"/>
      <c r="BI56" s="249"/>
      <c r="BJ56" s="249"/>
    </row>
    <row r="57" spans="1:64" s="9" customFormat="1" ht="25.5" customHeight="1">
      <c r="A57" s="59"/>
      <c r="B57" s="221"/>
      <c r="C57" s="219"/>
      <c r="D57" s="186" t="s">
        <v>149</v>
      </c>
      <c r="E57" s="423" t="s">
        <v>345</v>
      </c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9"/>
      <c r="U57" s="311">
        <v>1</v>
      </c>
      <c r="V57" s="312"/>
      <c r="W57" s="322"/>
      <c r="X57" s="312"/>
      <c r="Y57" s="322"/>
      <c r="Z57" s="312"/>
      <c r="AA57" s="322">
        <v>1</v>
      </c>
      <c r="AB57" s="311"/>
      <c r="AC57" s="322">
        <v>8</v>
      </c>
      <c r="AD57" s="312"/>
      <c r="AE57" s="322">
        <f t="shared" si="1"/>
        <v>240</v>
      </c>
      <c r="AF57" s="312"/>
      <c r="AG57" s="322">
        <f t="shared" ref="AG57" si="5">AI57+AK57+AM57</f>
        <v>126</v>
      </c>
      <c r="AH57" s="312"/>
      <c r="AI57" s="322">
        <v>72</v>
      </c>
      <c r="AJ57" s="312"/>
      <c r="AK57" s="322">
        <v>36</v>
      </c>
      <c r="AL57" s="312"/>
      <c r="AM57" s="311">
        <v>18</v>
      </c>
      <c r="AN57" s="311"/>
      <c r="AO57" s="322">
        <f t="shared" ref="AO57" si="6">AE57-AG57</f>
        <v>114</v>
      </c>
      <c r="AP57" s="312"/>
      <c r="AQ57" s="322">
        <v>7</v>
      </c>
      <c r="AR57" s="311"/>
      <c r="AS57" s="321"/>
      <c r="AT57" s="312"/>
      <c r="AU57" s="322"/>
      <c r="AV57" s="311"/>
      <c r="AW57" s="321"/>
      <c r="AX57" s="312"/>
      <c r="AY57" s="322"/>
      <c r="AZ57" s="323"/>
      <c r="BA57" s="311"/>
      <c r="BB57" s="312"/>
      <c r="BC57" s="311"/>
      <c r="BD57" s="323"/>
      <c r="BE57" s="311"/>
      <c r="BF57" s="312"/>
      <c r="BG57" s="59"/>
      <c r="BH57" s="228"/>
      <c r="BI57" s="249"/>
      <c r="BJ57" s="249"/>
    </row>
    <row r="58" spans="1:64" s="9" customFormat="1" ht="25.5" customHeight="1">
      <c r="A58" s="59"/>
      <c r="B58" s="221"/>
      <c r="C58" s="219"/>
      <c r="D58" s="186" t="s">
        <v>150</v>
      </c>
      <c r="E58" s="423" t="s">
        <v>346</v>
      </c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9"/>
      <c r="U58" s="311"/>
      <c r="V58" s="312"/>
      <c r="W58" s="322" t="s">
        <v>294</v>
      </c>
      <c r="X58" s="312"/>
      <c r="Y58" s="322"/>
      <c r="Z58" s="312"/>
      <c r="AA58" s="322"/>
      <c r="AB58" s="311"/>
      <c r="AC58" s="322">
        <v>2</v>
      </c>
      <c r="AD58" s="312"/>
      <c r="AE58" s="322">
        <f t="shared" si="1"/>
        <v>60</v>
      </c>
      <c r="AF58" s="312"/>
      <c r="AG58" s="322"/>
      <c r="AH58" s="312"/>
      <c r="AI58" s="322"/>
      <c r="AJ58" s="312"/>
      <c r="AK58" s="322"/>
      <c r="AL58" s="312"/>
      <c r="AM58" s="311"/>
      <c r="AN58" s="311"/>
      <c r="AO58" s="322"/>
      <c r="AP58" s="312"/>
      <c r="AQ58" s="322"/>
      <c r="AR58" s="311"/>
      <c r="AS58" s="321"/>
      <c r="AT58" s="312"/>
      <c r="AU58" s="322"/>
      <c r="AV58" s="311"/>
      <c r="AW58" s="321"/>
      <c r="AX58" s="312"/>
      <c r="AY58" s="322"/>
      <c r="AZ58" s="323"/>
      <c r="BA58" s="311"/>
      <c r="BB58" s="312"/>
      <c r="BC58" s="311"/>
      <c r="BD58" s="323"/>
      <c r="BE58" s="311"/>
      <c r="BF58" s="312"/>
      <c r="BG58" s="59"/>
      <c r="BH58" s="228"/>
      <c r="BI58" s="249"/>
      <c r="BJ58" s="249"/>
    </row>
    <row r="59" spans="1:64" s="9" customFormat="1" ht="25.5" customHeight="1">
      <c r="A59" s="59"/>
      <c r="B59" s="221"/>
      <c r="C59" s="219"/>
      <c r="D59" s="186" t="s">
        <v>150</v>
      </c>
      <c r="E59" s="423" t="s">
        <v>347</v>
      </c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9"/>
      <c r="U59" s="311" t="s">
        <v>349</v>
      </c>
      <c r="V59" s="312"/>
      <c r="W59" s="322"/>
      <c r="X59" s="312"/>
      <c r="Y59" s="322"/>
      <c r="Z59" s="312"/>
      <c r="AA59" s="322"/>
      <c r="AB59" s="311"/>
      <c r="AC59" s="322">
        <v>3</v>
      </c>
      <c r="AD59" s="312"/>
      <c r="AE59" s="322">
        <f t="shared" si="1"/>
        <v>90</v>
      </c>
      <c r="AF59" s="312"/>
      <c r="AG59" s="322"/>
      <c r="AH59" s="312"/>
      <c r="AI59" s="322"/>
      <c r="AJ59" s="312"/>
      <c r="AK59" s="322"/>
      <c r="AL59" s="312"/>
      <c r="AM59" s="311"/>
      <c r="AN59" s="311"/>
      <c r="AO59" s="322"/>
      <c r="AP59" s="312"/>
      <c r="AQ59" s="322"/>
      <c r="AR59" s="311"/>
      <c r="AS59" s="321" t="s">
        <v>295</v>
      </c>
      <c r="AT59" s="312"/>
      <c r="AU59" s="322"/>
      <c r="AV59" s="311"/>
      <c r="AW59" s="321"/>
      <c r="AX59" s="312"/>
      <c r="AY59" s="322"/>
      <c r="AZ59" s="323"/>
      <c r="BA59" s="311"/>
      <c r="BB59" s="312"/>
      <c r="BC59" s="311"/>
      <c r="BD59" s="323"/>
      <c r="BE59" s="311"/>
      <c r="BF59" s="312"/>
      <c r="BG59" s="59"/>
      <c r="BH59" s="228"/>
      <c r="BI59" s="249"/>
      <c r="BJ59" s="249"/>
      <c r="BL59" s="30"/>
    </row>
    <row r="60" spans="1:64" s="9" customFormat="1" ht="25.5" customHeight="1">
      <c r="A60" s="59"/>
      <c r="B60" s="221"/>
      <c r="C60" s="223"/>
      <c r="D60" s="186" t="s">
        <v>151</v>
      </c>
      <c r="E60" s="423" t="s">
        <v>300</v>
      </c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9"/>
      <c r="U60" s="296"/>
      <c r="V60" s="297"/>
      <c r="W60" s="314" t="s">
        <v>294</v>
      </c>
      <c r="X60" s="313"/>
      <c r="Y60" s="296"/>
      <c r="Z60" s="313"/>
      <c r="AA60" s="296"/>
      <c r="AB60" s="313"/>
      <c r="AC60" s="296">
        <v>2</v>
      </c>
      <c r="AD60" s="313"/>
      <c r="AE60" s="296">
        <f t="shared" si="1"/>
        <v>60</v>
      </c>
      <c r="AF60" s="313"/>
      <c r="AG60" s="296"/>
      <c r="AH60" s="297"/>
      <c r="AI60" s="296"/>
      <c r="AJ60" s="297"/>
      <c r="AK60" s="296"/>
      <c r="AL60" s="297"/>
      <c r="AM60" s="314"/>
      <c r="AN60" s="313"/>
      <c r="AO60" s="296"/>
      <c r="AP60" s="313"/>
      <c r="AQ60" s="296"/>
      <c r="AR60" s="313"/>
      <c r="AS60" s="314"/>
      <c r="AT60" s="313"/>
      <c r="AU60" s="296"/>
      <c r="AV60" s="313"/>
      <c r="AW60" s="314"/>
      <c r="AX60" s="313"/>
      <c r="AY60" s="296"/>
      <c r="AZ60" s="313"/>
      <c r="BA60" s="314"/>
      <c r="BB60" s="313"/>
      <c r="BC60" s="296"/>
      <c r="BD60" s="313"/>
      <c r="BE60" s="314"/>
      <c r="BF60" s="297"/>
      <c r="BG60" s="59"/>
      <c r="BH60" s="228"/>
      <c r="BI60" s="127"/>
      <c r="BJ60" s="127"/>
    </row>
    <row r="61" spans="1:64" s="9" customFormat="1" ht="25.5" customHeight="1">
      <c r="A61" s="59"/>
      <c r="B61" s="221"/>
      <c r="C61" s="219"/>
      <c r="D61" s="186" t="s">
        <v>152</v>
      </c>
      <c r="E61" s="423" t="s">
        <v>428</v>
      </c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9"/>
      <c r="U61" s="322">
        <v>1</v>
      </c>
      <c r="V61" s="312"/>
      <c r="W61" s="322">
        <v>1</v>
      </c>
      <c r="X61" s="312"/>
      <c r="Y61" s="322"/>
      <c r="Z61" s="312"/>
      <c r="AA61" s="322">
        <v>1.1000000000000001</v>
      </c>
      <c r="AB61" s="312"/>
      <c r="AC61" s="322">
        <v>8</v>
      </c>
      <c r="AD61" s="312"/>
      <c r="AE61" s="322">
        <f t="shared" si="1"/>
        <v>240</v>
      </c>
      <c r="AF61" s="312"/>
      <c r="AG61" s="322">
        <f t="shared" ref="AG61" si="7">AI61+AK61+AM61</f>
        <v>122</v>
      </c>
      <c r="AH61" s="312"/>
      <c r="AI61" s="322">
        <v>36</v>
      </c>
      <c r="AJ61" s="312"/>
      <c r="AK61" s="322"/>
      <c r="AL61" s="312"/>
      <c r="AM61" s="322">
        <v>86</v>
      </c>
      <c r="AN61" s="312"/>
      <c r="AO61" s="322">
        <f t="shared" ref="AO61" si="8">AE61-AG61</f>
        <v>118</v>
      </c>
      <c r="AP61" s="312"/>
      <c r="AQ61" s="322">
        <v>6.5</v>
      </c>
      <c r="AR61" s="323"/>
      <c r="AS61" s="321"/>
      <c r="AT61" s="312"/>
      <c r="AU61" s="322"/>
      <c r="AV61" s="323"/>
      <c r="AW61" s="321"/>
      <c r="AX61" s="312"/>
      <c r="AY61" s="322"/>
      <c r="AZ61" s="323"/>
      <c r="BA61" s="321"/>
      <c r="BB61" s="312"/>
      <c r="BC61" s="322"/>
      <c r="BD61" s="323"/>
      <c r="BE61" s="321"/>
      <c r="BF61" s="312"/>
      <c r="BG61" s="59"/>
      <c r="BH61" s="228"/>
      <c r="BI61" s="249"/>
      <c r="BJ61" s="249"/>
    </row>
    <row r="62" spans="1:64" s="9" customFormat="1" ht="25.5" customHeight="1">
      <c r="A62" s="59"/>
      <c r="B62" s="221"/>
      <c r="C62" s="219"/>
      <c r="D62" s="186" t="s">
        <v>152</v>
      </c>
      <c r="E62" s="423" t="s">
        <v>283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9"/>
      <c r="U62" s="322"/>
      <c r="V62" s="312"/>
      <c r="W62" s="322" t="s">
        <v>297</v>
      </c>
      <c r="X62" s="312"/>
      <c r="Y62" s="322"/>
      <c r="Z62" s="312"/>
      <c r="AA62" s="322"/>
      <c r="AB62" s="312"/>
      <c r="AC62" s="322">
        <v>2</v>
      </c>
      <c r="AD62" s="312"/>
      <c r="AE62" s="322">
        <f t="shared" si="1"/>
        <v>60</v>
      </c>
      <c r="AF62" s="312"/>
      <c r="AG62" s="322"/>
      <c r="AH62" s="312"/>
      <c r="AI62" s="322"/>
      <c r="AJ62" s="312"/>
      <c r="AK62" s="322"/>
      <c r="AL62" s="312"/>
      <c r="AM62" s="322"/>
      <c r="AN62" s="312"/>
      <c r="AO62" s="322"/>
      <c r="AP62" s="312"/>
      <c r="AQ62" s="322" t="s">
        <v>295</v>
      </c>
      <c r="AR62" s="323"/>
      <c r="AS62" s="321"/>
      <c r="AT62" s="312"/>
      <c r="AU62" s="322"/>
      <c r="AV62" s="323"/>
      <c r="AW62" s="321"/>
      <c r="AX62" s="312"/>
      <c r="AY62" s="322"/>
      <c r="AZ62" s="323"/>
      <c r="BA62" s="321"/>
      <c r="BB62" s="312"/>
      <c r="BC62" s="322"/>
      <c r="BD62" s="323"/>
      <c r="BE62" s="321"/>
      <c r="BF62" s="312"/>
      <c r="BG62" s="59"/>
      <c r="BH62" s="228"/>
      <c r="BI62" s="249"/>
      <c r="BJ62" s="249"/>
    </row>
    <row r="63" spans="1:64" s="9" customFormat="1" ht="25.5" customHeight="1" thickBot="1">
      <c r="A63" s="59"/>
      <c r="B63" s="221"/>
      <c r="C63" s="222"/>
      <c r="D63" s="186" t="s">
        <v>153</v>
      </c>
      <c r="E63" s="625" t="s">
        <v>284</v>
      </c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7"/>
      <c r="U63" s="318"/>
      <c r="V63" s="319"/>
      <c r="W63" s="455" t="s">
        <v>294</v>
      </c>
      <c r="X63" s="319"/>
      <c r="Y63" s="455"/>
      <c r="Z63" s="319"/>
      <c r="AA63" s="455"/>
      <c r="AB63" s="318"/>
      <c r="AC63" s="455">
        <v>3</v>
      </c>
      <c r="AD63" s="319"/>
      <c r="AE63" s="455">
        <f t="shared" si="1"/>
        <v>90</v>
      </c>
      <c r="AF63" s="319"/>
      <c r="AG63" s="455"/>
      <c r="AH63" s="319"/>
      <c r="AI63" s="455"/>
      <c r="AJ63" s="319"/>
      <c r="AK63" s="455"/>
      <c r="AL63" s="319"/>
      <c r="AM63" s="318"/>
      <c r="AN63" s="318"/>
      <c r="AO63" s="455"/>
      <c r="AP63" s="319"/>
      <c r="AQ63" s="455"/>
      <c r="AR63" s="318"/>
      <c r="AS63" s="456"/>
      <c r="AT63" s="319"/>
      <c r="AU63" s="455"/>
      <c r="AV63" s="318"/>
      <c r="AW63" s="456"/>
      <c r="AX63" s="319"/>
      <c r="AY63" s="455"/>
      <c r="AZ63" s="320"/>
      <c r="BA63" s="318"/>
      <c r="BB63" s="319"/>
      <c r="BC63" s="318"/>
      <c r="BD63" s="320"/>
      <c r="BE63" s="318"/>
      <c r="BF63" s="319"/>
      <c r="BG63" s="59"/>
      <c r="BH63" s="228"/>
      <c r="BI63" s="125"/>
      <c r="BJ63" s="125"/>
    </row>
    <row r="64" spans="1:64" s="9" customFormat="1" ht="31.5" customHeight="1">
      <c r="A64" s="59"/>
      <c r="B64" s="219"/>
      <c r="C64" s="226"/>
      <c r="D64" s="283" t="s">
        <v>154</v>
      </c>
      <c r="E64" s="717" t="s">
        <v>363</v>
      </c>
      <c r="F64" s="718"/>
      <c r="G64" s="718"/>
      <c r="H64" s="718"/>
      <c r="I64" s="718"/>
      <c r="J64" s="718"/>
      <c r="K64" s="718"/>
      <c r="L64" s="718"/>
      <c r="M64" s="718"/>
      <c r="N64" s="718"/>
      <c r="O64" s="718"/>
      <c r="P64" s="718"/>
      <c r="Q64" s="718"/>
      <c r="R64" s="718"/>
      <c r="S64" s="718"/>
      <c r="T64" s="742"/>
      <c r="U64" s="287"/>
      <c r="V64" s="290"/>
      <c r="W64" s="287">
        <v>2</v>
      </c>
      <c r="X64" s="290"/>
      <c r="Y64" s="452"/>
      <c r="Z64" s="453"/>
      <c r="AA64" s="454">
        <v>2</v>
      </c>
      <c r="AB64" s="454"/>
      <c r="AC64" s="452">
        <v>2</v>
      </c>
      <c r="AD64" s="454"/>
      <c r="AE64" s="288">
        <f>AC64*30</f>
        <v>60</v>
      </c>
      <c r="AF64" s="290"/>
      <c r="AG64" s="448">
        <f>AI64+AK64+AM64</f>
        <v>36</v>
      </c>
      <c r="AH64" s="450"/>
      <c r="AI64" s="287">
        <v>18</v>
      </c>
      <c r="AJ64" s="290"/>
      <c r="AK64" s="288">
        <v>0</v>
      </c>
      <c r="AL64" s="290"/>
      <c r="AM64" s="617">
        <v>18</v>
      </c>
      <c r="AN64" s="618"/>
      <c r="AO64" s="617">
        <f>AE64-AG64</f>
        <v>24</v>
      </c>
      <c r="AP64" s="617"/>
      <c r="AQ64" s="448"/>
      <c r="AR64" s="449"/>
      <c r="AS64" s="451">
        <v>2</v>
      </c>
      <c r="AT64" s="450"/>
      <c r="AU64" s="448"/>
      <c r="AV64" s="449"/>
      <c r="AW64" s="449"/>
      <c r="AX64" s="450"/>
      <c r="AY64" s="448"/>
      <c r="AZ64" s="449"/>
      <c r="BA64" s="451"/>
      <c r="BB64" s="450"/>
      <c r="BC64" s="448"/>
      <c r="BD64" s="449"/>
      <c r="BE64" s="449"/>
      <c r="BF64" s="450"/>
      <c r="BG64" s="216"/>
      <c r="BH64" s="228"/>
      <c r="BI64" s="127"/>
      <c r="BJ64" s="127"/>
    </row>
    <row r="65" spans="1:63" s="9" customFormat="1" ht="25.5" customHeight="1">
      <c r="A65" s="59"/>
      <c r="B65" s="221"/>
      <c r="C65" s="223"/>
      <c r="D65" s="186" t="s">
        <v>154</v>
      </c>
      <c r="E65" s="423" t="s">
        <v>142</v>
      </c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9"/>
      <c r="U65" s="296">
        <v>1</v>
      </c>
      <c r="V65" s="297"/>
      <c r="W65" s="314"/>
      <c r="X65" s="313"/>
      <c r="Y65" s="296"/>
      <c r="Z65" s="313"/>
      <c r="AA65" s="296">
        <v>1</v>
      </c>
      <c r="AB65" s="313"/>
      <c r="AC65" s="296">
        <v>7</v>
      </c>
      <c r="AD65" s="313"/>
      <c r="AE65" s="296">
        <f t="shared" ref="AE65:AE70" si="9">AC65*30</f>
        <v>210</v>
      </c>
      <c r="AF65" s="297"/>
      <c r="AG65" s="296">
        <f>AI65+AK65+AM65</f>
        <v>144</v>
      </c>
      <c r="AH65" s="297"/>
      <c r="AI65" s="296">
        <v>72</v>
      </c>
      <c r="AJ65" s="297"/>
      <c r="AK65" s="296">
        <v>54</v>
      </c>
      <c r="AL65" s="297"/>
      <c r="AM65" s="314">
        <v>18</v>
      </c>
      <c r="AN65" s="313"/>
      <c r="AO65" s="296">
        <f>AE65-AG65</f>
        <v>66</v>
      </c>
      <c r="AP65" s="297"/>
      <c r="AQ65" s="296">
        <v>8</v>
      </c>
      <c r="AR65" s="313"/>
      <c r="AS65" s="314"/>
      <c r="AT65" s="313"/>
      <c r="AU65" s="296"/>
      <c r="AV65" s="313"/>
      <c r="AW65" s="314"/>
      <c r="AX65" s="313"/>
      <c r="AY65" s="296"/>
      <c r="AZ65" s="313"/>
      <c r="BA65" s="314"/>
      <c r="BB65" s="313"/>
      <c r="BC65" s="296"/>
      <c r="BD65" s="313"/>
      <c r="BE65" s="314"/>
      <c r="BF65" s="297"/>
      <c r="BG65" s="59"/>
      <c r="BH65" s="228"/>
      <c r="BI65" s="127"/>
      <c r="BJ65" s="127"/>
    </row>
    <row r="66" spans="1:63" s="6" customFormat="1" ht="25.5" customHeight="1">
      <c r="A66" s="59"/>
      <c r="B66" s="221"/>
      <c r="C66" s="223"/>
      <c r="D66" s="186" t="s">
        <v>329</v>
      </c>
      <c r="E66" s="423" t="s">
        <v>143</v>
      </c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9"/>
      <c r="U66" s="296">
        <v>2</v>
      </c>
      <c r="V66" s="297"/>
      <c r="W66" s="314"/>
      <c r="X66" s="313"/>
      <c r="Y66" s="296"/>
      <c r="Z66" s="313"/>
      <c r="AA66" s="296">
        <v>2</v>
      </c>
      <c r="AB66" s="313"/>
      <c r="AC66" s="296">
        <v>7</v>
      </c>
      <c r="AD66" s="313"/>
      <c r="AE66" s="296">
        <f t="shared" si="9"/>
        <v>210</v>
      </c>
      <c r="AF66" s="297"/>
      <c r="AG66" s="296">
        <f>AI66+AK66+AM66</f>
        <v>126</v>
      </c>
      <c r="AH66" s="297"/>
      <c r="AI66" s="296">
        <v>54</v>
      </c>
      <c r="AJ66" s="297"/>
      <c r="AK66" s="296">
        <v>36</v>
      </c>
      <c r="AL66" s="297"/>
      <c r="AM66" s="314">
        <v>36</v>
      </c>
      <c r="AN66" s="313"/>
      <c r="AO66" s="296">
        <f>AE66-AG66</f>
        <v>84</v>
      </c>
      <c r="AP66" s="297"/>
      <c r="AQ66" s="296"/>
      <c r="AR66" s="313"/>
      <c r="AS66" s="314">
        <v>7</v>
      </c>
      <c r="AT66" s="313"/>
      <c r="AU66" s="296"/>
      <c r="AV66" s="313"/>
      <c r="AW66" s="314"/>
      <c r="AX66" s="313"/>
      <c r="AY66" s="296"/>
      <c r="AZ66" s="313"/>
      <c r="BA66" s="314"/>
      <c r="BB66" s="313"/>
      <c r="BC66" s="296"/>
      <c r="BD66" s="313"/>
      <c r="BE66" s="314"/>
      <c r="BF66" s="297"/>
      <c r="BG66" s="59"/>
      <c r="BH66" s="228"/>
      <c r="BI66" s="127"/>
      <c r="BJ66" s="127"/>
      <c r="BK66" s="9"/>
    </row>
    <row r="67" spans="1:63" s="6" customFormat="1" ht="25.5" customHeight="1">
      <c r="A67" s="274"/>
      <c r="B67" s="221"/>
      <c r="C67" s="223"/>
      <c r="D67" s="186"/>
      <c r="E67" s="423" t="s">
        <v>429</v>
      </c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9"/>
      <c r="U67" s="296"/>
      <c r="V67" s="297"/>
      <c r="W67" s="314">
        <v>1</v>
      </c>
      <c r="X67" s="313"/>
      <c r="Y67" s="296"/>
      <c r="Z67" s="313"/>
      <c r="AA67" s="296"/>
      <c r="AB67" s="313"/>
      <c r="AC67" s="296">
        <v>2</v>
      </c>
      <c r="AD67" s="313"/>
      <c r="AE67" s="296">
        <f t="shared" ref="AE67" si="10">AC67*30</f>
        <v>60</v>
      </c>
      <c r="AF67" s="297"/>
      <c r="AG67" s="296"/>
      <c r="AH67" s="297"/>
      <c r="AI67" s="296"/>
      <c r="AJ67" s="297"/>
      <c r="AK67" s="296"/>
      <c r="AL67" s="297"/>
      <c r="AM67" s="314"/>
      <c r="AN67" s="313"/>
      <c r="AO67" s="296"/>
      <c r="AP67" s="297"/>
      <c r="AQ67" s="296"/>
      <c r="AR67" s="313"/>
      <c r="AS67" s="314"/>
      <c r="AT67" s="313"/>
      <c r="AU67" s="296"/>
      <c r="AV67" s="313"/>
      <c r="AW67" s="314"/>
      <c r="AX67" s="313"/>
      <c r="AY67" s="296"/>
      <c r="AZ67" s="313"/>
      <c r="BA67" s="314"/>
      <c r="BB67" s="313"/>
      <c r="BC67" s="296"/>
      <c r="BD67" s="313"/>
      <c r="BE67" s="314"/>
      <c r="BF67" s="297"/>
      <c r="BG67" s="274"/>
      <c r="BH67" s="282"/>
      <c r="BI67" s="275"/>
      <c r="BJ67" s="275"/>
      <c r="BK67" s="272"/>
    </row>
    <row r="68" spans="1:63" s="59" customFormat="1" ht="27" customHeight="1">
      <c r="B68" s="221"/>
      <c r="C68" s="223"/>
      <c r="D68" s="186" t="s">
        <v>330</v>
      </c>
      <c r="E68" s="423" t="s">
        <v>144</v>
      </c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9"/>
      <c r="U68" s="296">
        <v>2</v>
      </c>
      <c r="V68" s="297"/>
      <c r="W68" s="314"/>
      <c r="X68" s="313"/>
      <c r="Y68" s="296"/>
      <c r="Z68" s="313"/>
      <c r="AA68" s="296">
        <v>2</v>
      </c>
      <c r="AB68" s="313"/>
      <c r="AC68" s="296">
        <v>7.5</v>
      </c>
      <c r="AD68" s="313"/>
      <c r="AE68" s="296">
        <f t="shared" si="9"/>
        <v>225</v>
      </c>
      <c r="AF68" s="297"/>
      <c r="AG68" s="296">
        <f>AI68+AK68+AM68</f>
        <v>126</v>
      </c>
      <c r="AH68" s="297"/>
      <c r="AI68" s="296">
        <v>54</v>
      </c>
      <c r="AJ68" s="297"/>
      <c r="AK68" s="296">
        <v>36</v>
      </c>
      <c r="AL68" s="297"/>
      <c r="AM68" s="314">
        <v>36</v>
      </c>
      <c r="AN68" s="313"/>
      <c r="AO68" s="296">
        <f>AE68-AG68</f>
        <v>99</v>
      </c>
      <c r="AP68" s="297"/>
      <c r="AQ68" s="296"/>
      <c r="AR68" s="313"/>
      <c r="AS68" s="314">
        <v>7</v>
      </c>
      <c r="AT68" s="313"/>
      <c r="AU68" s="296"/>
      <c r="AV68" s="313"/>
      <c r="AW68" s="314"/>
      <c r="AX68" s="313"/>
      <c r="AY68" s="296"/>
      <c r="AZ68" s="313"/>
      <c r="BA68" s="314"/>
      <c r="BB68" s="313"/>
      <c r="BC68" s="296"/>
      <c r="BD68" s="313"/>
      <c r="BE68" s="314"/>
      <c r="BF68" s="297"/>
      <c r="BH68" s="228"/>
      <c r="BI68" s="127"/>
      <c r="BJ68" s="127"/>
      <c r="BK68" s="9"/>
    </row>
    <row r="69" spans="1:63" s="59" customFormat="1" ht="27" customHeight="1">
      <c r="B69" s="221"/>
      <c r="C69" s="223"/>
      <c r="D69" s="186" t="s">
        <v>331</v>
      </c>
      <c r="E69" s="423" t="s">
        <v>145</v>
      </c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9"/>
      <c r="U69" s="296">
        <v>3</v>
      </c>
      <c r="V69" s="297"/>
      <c r="W69" s="314"/>
      <c r="X69" s="313"/>
      <c r="Y69" s="296"/>
      <c r="Z69" s="313"/>
      <c r="AA69" s="296">
        <v>3</v>
      </c>
      <c r="AB69" s="313"/>
      <c r="AC69" s="296">
        <v>5</v>
      </c>
      <c r="AD69" s="313"/>
      <c r="AE69" s="296">
        <f t="shared" si="9"/>
        <v>150</v>
      </c>
      <c r="AF69" s="297"/>
      <c r="AG69" s="296">
        <f>AI69+AK69+AM69</f>
        <v>90</v>
      </c>
      <c r="AH69" s="297"/>
      <c r="AI69" s="296">
        <v>36</v>
      </c>
      <c r="AJ69" s="297"/>
      <c r="AK69" s="296">
        <v>36</v>
      </c>
      <c r="AL69" s="297"/>
      <c r="AM69" s="314">
        <v>18</v>
      </c>
      <c r="AN69" s="313"/>
      <c r="AO69" s="296">
        <f>AE69-AG69</f>
        <v>60</v>
      </c>
      <c r="AP69" s="297"/>
      <c r="AQ69" s="296"/>
      <c r="AR69" s="313"/>
      <c r="AS69" s="314"/>
      <c r="AT69" s="313"/>
      <c r="AU69" s="296">
        <v>4</v>
      </c>
      <c r="AV69" s="313"/>
      <c r="AW69" s="314"/>
      <c r="AX69" s="313"/>
      <c r="AY69" s="296"/>
      <c r="AZ69" s="313"/>
      <c r="BA69" s="314"/>
      <c r="BB69" s="313"/>
      <c r="BC69" s="296"/>
      <c r="BD69" s="313"/>
      <c r="BE69" s="314"/>
      <c r="BF69" s="297"/>
      <c r="BH69" s="228"/>
      <c r="BI69" s="127"/>
      <c r="BJ69" s="127"/>
      <c r="BK69" s="9"/>
    </row>
    <row r="70" spans="1:63" s="274" customFormat="1" ht="27" customHeight="1">
      <c r="B70" s="221"/>
      <c r="C70" s="223"/>
      <c r="D70" s="186" t="s">
        <v>332</v>
      </c>
      <c r="E70" s="291" t="s">
        <v>426</v>
      </c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3"/>
      <c r="U70" s="294" t="s">
        <v>296</v>
      </c>
      <c r="V70" s="295"/>
      <c r="W70" s="287"/>
      <c r="X70" s="289"/>
      <c r="Y70" s="288"/>
      <c r="Z70" s="290"/>
      <c r="AA70" s="287">
        <v>3</v>
      </c>
      <c r="AB70" s="290"/>
      <c r="AC70" s="287">
        <v>3</v>
      </c>
      <c r="AD70" s="287"/>
      <c r="AE70" s="296">
        <f t="shared" si="9"/>
        <v>90</v>
      </c>
      <c r="AF70" s="297"/>
      <c r="AG70" s="296"/>
      <c r="AH70" s="297"/>
      <c r="AI70" s="288"/>
      <c r="AJ70" s="290"/>
      <c r="AK70" s="288"/>
      <c r="AL70" s="290"/>
      <c r="AM70" s="286"/>
      <c r="AN70" s="290"/>
      <c r="AO70" s="296"/>
      <c r="AP70" s="297"/>
      <c r="AQ70" s="288"/>
      <c r="AR70" s="289"/>
      <c r="AS70" s="286"/>
      <c r="AT70" s="290"/>
      <c r="AU70" s="288"/>
      <c r="AV70" s="289"/>
      <c r="AW70" s="286"/>
      <c r="AX70" s="290"/>
      <c r="AY70" s="288"/>
      <c r="AZ70" s="289"/>
      <c r="BA70" s="286"/>
      <c r="BB70" s="287"/>
      <c r="BC70" s="288"/>
      <c r="BD70" s="289"/>
      <c r="BE70" s="287"/>
      <c r="BF70" s="290"/>
      <c r="BH70" s="282"/>
      <c r="BI70" s="275"/>
      <c r="BJ70" s="275"/>
      <c r="BK70" s="272"/>
    </row>
    <row r="71" spans="1:63" s="274" customFormat="1" ht="27" customHeight="1">
      <c r="B71" s="221"/>
      <c r="C71" s="223"/>
      <c r="D71" s="186" t="s">
        <v>332</v>
      </c>
      <c r="E71" s="291" t="s">
        <v>427</v>
      </c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3"/>
      <c r="U71" s="294">
        <v>3</v>
      </c>
      <c r="V71" s="295"/>
      <c r="W71" s="287"/>
      <c r="X71" s="289"/>
      <c r="Y71" s="288"/>
      <c r="Z71" s="290"/>
      <c r="AA71" s="287">
        <v>3</v>
      </c>
      <c r="AB71" s="290"/>
      <c r="AC71" s="287">
        <v>4</v>
      </c>
      <c r="AD71" s="287"/>
      <c r="AE71" s="296">
        <f>AC71*30</f>
        <v>120</v>
      </c>
      <c r="AF71" s="297"/>
      <c r="AG71" s="296">
        <f>AI71+AK71+AM71</f>
        <v>90</v>
      </c>
      <c r="AH71" s="297"/>
      <c r="AI71" s="288">
        <v>36</v>
      </c>
      <c r="AJ71" s="290"/>
      <c r="AK71" s="288">
        <v>36</v>
      </c>
      <c r="AL71" s="290"/>
      <c r="AM71" s="286">
        <v>18</v>
      </c>
      <c r="AN71" s="290"/>
      <c r="AO71" s="296">
        <f>AE71-AG71</f>
        <v>30</v>
      </c>
      <c r="AP71" s="297"/>
      <c r="AQ71" s="288"/>
      <c r="AR71" s="289"/>
      <c r="AS71" s="286"/>
      <c r="AT71" s="290"/>
      <c r="AU71" s="288">
        <v>5</v>
      </c>
      <c r="AV71" s="289"/>
      <c r="AW71" s="286"/>
      <c r="AX71" s="290"/>
      <c r="AY71" s="288"/>
      <c r="AZ71" s="289"/>
      <c r="BA71" s="286"/>
      <c r="BB71" s="287"/>
      <c r="BC71" s="288"/>
      <c r="BD71" s="289"/>
      <c r="BE71" s="287"/>
      <c r="BF71" s="290"/>
      <c r="BH71" s="282"/>
      <c r="BI71" s="275"/>
      <c r="BJ71" s="275"/>
      <c r="BK71" s="272"/>
    </row>
    <row r="72" spans="1:63" s="59" customFormat="1" ht="27" customHeight="1" thickBot="1">
      <c r="B72" s="221"/>
      <c r="C72" s="223"/>
      <c r="D72" s="186" t="s">
        <v>430</v>
      </c>
      <c r="E72" s="291" t="s">
        <v>431</v>
      </c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3"/>
      <c r="U72" s="294">
        <v>1</v>
      </c>
      <c r="V72" s="295"/>
      <c r="W72" s="287"/>
      <c r="X72" s="289"/>
      <c r="Y72" s="288"/>
      <c r="Z72" s="290"/>
      <c r="AA72" s="287">
        <v>3</v>
      </c>
      <c r="AB72" s="290"/>
      <c r="AC72" s="287">
        <v>2</v>
      </c>
      <c r="AD72" s="287"/>
      <c r="AE72" s="296">
        <f>AC72*30</f>
        <v>60</v>
      </c>
      <c r="AF72" s="297"/>
      <c r="AG72" s="296"/>
      <c r="AH72" s="297"/>
      <c r="AI72" s="288"/>
      <c r="AJ72" s="290"/>
      <c r="AK72" s="288"/>
      <c r="AL72" s="290"/>
      <c r="AM72" s="286"/>
      <c r="AN72" s="290"/>
      <c r="AO72" s="296"/>
      <c r="AP72" s="297"/>
      <c r="AQ72" s="288"/>
      <c r="AR72" s="289"/>
      <c r="AS72" s="286"/>
      <c r="AT72" s="290"/>
      <c r="AU72" s="288"/>
      <c r="AV72" s="289"/>
      <c r="AW72" s="286"/>
      <c r="AX72" s="290"/>
      <c r="AY72" s="288"/>
      <c r="AZ72" s="289"/>
      <c r="BA72" s="286"/>
      <c r="BB72" s="287"/>
      <c r="BC72" s="288"/>
      <c r="BD72" s="289"/>
      <c r="BE72" s="287"/>
      <c r="BF72" s="290"/>
      <c r="BH72" s="228"/>
      <c r="BI72" s="127"/>
      <c r="BJ72" s="127"/>
      <c r="BK72" s="9"/>
    </row>
    <row r="73" spans="1:63" s="59" customFormat="1" ht="27" customHeight="1" thickBot="1">
      <c r="A73" s="41"/>
      <c r="B73" s="221"/>
      <c r="C73" s="222"/>
      <c r="D73" s="307" t="s">
        <v>333</v>
      </c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9"/>
      <c r="U73" s="298" t="s">
        <v>366</v>
      </c>
      <c r="V73" s="301"/>
      <c r="W73" s="310" t="s">
        <v>307</v>
      </c>
      <c r="X73" s="301"/>
      <c r="Y73" s="298">
        <v>0</v>
      </c>
      <c r="Z73" s="301"/>
      <c r="AA73" s="298">
        <v>13</v>
      </c>
      <c r="AB73" s="301"/>
      <c r="AC73" s="298">
        <f>SUM(AC44:AD72)</f>
        <v>120</v>
      </c>
      <c r="AD73" s="301"/>
      <c r="AE73" s="298">
        <f>SUM(AE44:AF72)</f>
        <v>3600</v>
      </c>
      <c r="AF73" s="301"/>
      <c r="AG73" s="298">
        <f>SUM(AG44:AH72)</f>
        <v>1274</v>
      </c>
      <c r="AH73" s="301"/>
      <c r="AI73" s="298">
        <f>SUM(AI44:AJ72)</f>
        <v>486</v>
      </c>
      <c r="AJ73" s="301"/>
      <c r="AK73" s="298">
        <f>SUM(AK44:AL72)</f>
        <v>540</v>
      </c>
      <c r="AL73" s="301"/>
      <c r="AM73" s="298">
        <f>SUM(AM44:AN72)</f>
        <v>248</v>
      </c>
      <c r="AN73" s="301"/>
      <c r="AO73" s="298">
        <f>SUM(AO44:AP72)</f>
        <v>841</v>
      </c>
      <c r="AP73" s="301"/>
      <c r="AQ73" s="298">
        <f>SUM(AQ44:AR72)</f>
        <v>27.5</v>
      </c>
      <c r="AR73" s="299"/>
      <c r="AS73" s="300">
        <f>SUM(AS44:AT72)</f>
        <v>26</v>
      </c>
      <c r="AT73" s="301"/>
      <c r="AU73" s="298">
        <f>SUM(AU44:AV72)</f>
        <v>11</v>
      </c>
      <c r="AV73" s="299"/>
      <c r="AW73" s="300">
        <f>SUM(AW44:AX72)</f>
        <v>2</v>
      </c>
      <c r="AX73" s="301"/>
      <c r="AY73" s="298">
        <f>SUM(AY44:AZ72)</f>
        <v>2</v>
      </c>
      <c r="AZ73" s="299"/>
      <c r="BA73" s="300">
        <f>SUM(BA44:BB72)</f>
        <v>2</v>
      </c>
      <c r="BB73" s="301"/>
      <c r="BC73" s="298"/>
      <c r="BD73" s="299"/>
      <c r="BE73" s="300"/>
      <c r="BF73" s="301"/>
      <c r="BG73" s="41"/>
      <c r="BH73" s="228"/>
      <c r="BI73" s="126"/>
      <c r="BJ73" s="126"/>
      <c r="BK73" s="6"/>
    </row>
    <row r="74" spans="1:63" s="59" customFormat="1" ht="27" customHeight="1" thickBot="1">
      <c r="B74" s="221"/>
      <c r="C74" s="223"/>
      <c r="D74" s="302" t="s">
        <v>334</v>
      </c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4"/>
      <c r="V74" s="304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6"/>
      <c r="BH74" s="228"/>
      <c r="BI74" s="127"/>
      <c r="BJ74" s="127"/>
    </row>
    <row r="75" spans="1:63" s="15" customFormat="1" ht="46.5" customHeight="1" thickBot="1">
      <c r="A75" s="131"/>
      <c r="B75" s="219"/>
      <c r="C75" s="226"/>
      <c r="D75" s="284" t="s">
        <v>383</v>
      </c>
      <c r="E75" s="423" t="s">
        <v>93</v>
      </c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9"/>
      <c r="U75" s="446"/>
      <c r="V75" s="443"/>
      <c r="W75" s="447"/>
      <c r="X75" s="443"/>
      <c r="Y75" s="447"/>
      <c r="Z75" s="443"/>
      <c r="AA75" s="447"/>
      <c r="AB75" s="443"/>
      <c r="AC75" s="440">
        <v>6</v>
      </c>
      <c r="AD75" s="441"/>
      <c r="AE75" s="444">
        <f t="shared" ref="AE75:AE89" si="11">AC75*30</f>
        <v>180</v>
      </c>
      <c r="AF75" s="445"/>
      <c r="AG75" s="440"/>
      <c r="AH75" s="443"/>
      <c r="AI75" s="440"/>
      <c r="AJ75" s="443"/>
      <c r="AK75" s="440"/>
      <c r="AL75" s="443"/>
      <c r="AM75" s="442"/>
      <c r="AN75" s="441"/>
      <c r="AO75" s="440">
        <v>225</v>
      </c>
      <c r="AP75" s="441"/>
      <c r="AQ75" s="440"/>
      <c r="AR75" s="441"/>
      <c r="AS75" s="442"/>
      <c r="AT75" s="441"/>
      <c r="AU75" s="440"/>
      <c r="AV75" s="441"/>
      <c r="AW75" s="442"/>
      <c r="AX75" s="441"/>
      <c r="AY75" s="440"/>
      <c r="AZ75" s="441"/>
      <c r="BA75" s="442" t="s">
        <v>378</v>
      </c>
      <c r="BB75" s="443"/>
      <c r="BC75" s="440"/>
      <c r="BD75" s="441"/>
      <c r="BE75" s="442"/>
      <c r="BF75" s="443"/>
      <c r="BG75" s="216"/>
      <c r="BH75" s="228"/>
      <c r="BI75" s="132"/>
      <c r="BJ75" s="132"/>
    </row>
    <row r="76" spans="1:63" s="8" customFormat="1" ht="42" customHeight="1" thickBot="1">
      <c r="A76" s="49"/>
      <c r="B76" s="219"/>
      <c r="C76" s="226"/>
      <c r="D76" s="284" t="s">
        <v>384</v>
      </c>
      <c r="E76" s="423" t="s">
        <v>77</v>
      </c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9"/>
      <c r="U76" s="446"/>
      <c r="V76" s="443"/>
      <c r="W76" s="447"/>
      <c r="X76" s="443"/>
      <c r="Y76" s="447"/>
      <c r="Z76" s="443"/>
      <c r="AA76" s="447"/>
      <c r="AB76" s="443"/>
      <c r="AC76" s="440">
        <v>6</v>
      </c>
      <c r="AD76" s="441"/>
      <c r="AE76" s="444">
        <f t="shared" si="11"/>
        <v>180</v>
      </c>
      <c r="AF76" s="445"/>
      <c r="AG76" s="440"/>
      <c r="AH76" s="443"/>
      <c r="AI76" s="440"/>
      <c r="AJ76" s="443"/>
      <c r="AK76" s="440"/>
      <c r="AL76" s="443"/>
      <c r="AM76" s="442"/>
      <c r="AN76" s="441"/>
      <c r="AO76" s="440">
        <v>180</v>
      </c>
      <c r="AP76" s="441"/>
      <c r="AQ76" s="440"/>
      <c r="AR76" s="441"/>
      <c r="AS76" s="442"/>
      <c r="AT76" s="441"/>
      <c r="AU76" s="440"/>
      <c r="AV76" s="441"/>
      <c r="AW76" s="442"/>
      <c r="AX76" s="441"/>
      <c r="AY76" s="440"/>
      <c r="AZ76" s="441"/>
      <c r="BA76" s="442" t="s">
        <v>378</v>
      </c>
      <c r="BB76" s="443"/>
      <c r="BC76" s="440"/>
      <c r="BD76" s="441"/>
      <c r="BE76" s="442"/>
      <c r="BF76" s="443"/>
      <c r="BG76" s="216"/>
      <c r="BH76" s="228"/>
      <c r="BI76" s="130"/>
      <c r="BJ76" s="130"/>
    </row>
    <row r="77" spans="1:63" s="9" customFormat="1" ht="62.25" customHeight="1" thickBot="1">
      <c r="A77" s="59"/>
      <c r="B77" s="219"/>
      <c r="C77" s="226"/>
      <c r="D77" s="284" t="s">
        <v>385</v>
      </c>
      <c r="E77" s="423" t="s">
        <v>386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9"/>
      <c r="U77" s="437" t="s">
        <v>293</v>
      </c>
      <c r="V77" s="369"/>
      <c r="W77" s="432"/>
      <c r="X77" s="369"/>
      <c r="Y77" s="432"/>
      <c r="Z77" s="369"/>
      <c r="AA77" s="432">
        <v>2</v>
      </c>
      <c r="AB77" s="369"/>
      <c r="AC77" s="741">
        <v>4</v>
      </c>
      <c r="AD77" s="434"/>
      <c r="AE77" s="432">
        <f t="shared" si="11"/>
        <v>120</v>
      </c>
      <c r="AF77" s="369"/>
      <c r="AG77" s="432"/>
      <c r="AH77" s="369"/>
      <c r="AI77" s="432"/>
      <c r="AJ77" s="369"/>
      <c r="AK77" s="432"/>
      <c r="AL77" s="369"/>
      <c r="AM77" s="432"/>
      <c r="AN77" s="369"/>
      <c r="AO77" s="432">
        <f>AE77-AG77</f>
        <v>120</v>
      </c>
      <c r="AP77" s="369"/>
      <c r="AQ77" s="432"/>
      <c r="AR77" s="369"/>
      <c r="AS77" s="433"/>
      <c r="AT77" s="434"/>
      <c r="AU77" s="432"/>
      <c r="AV77" s="369"/>
      <c r="AW77" s="432"/>
      <c r="AX77" s="369"/>
      <c r="AY77" s="432"/>
      <c r="AZ77" s="369"/>
      <c r="BA77" s="432"/>
      <c r="BB77" s="369"/>
      <c r="BC77" s="432"/>
      <c r="BD77" s="369"/>
      <c r="BE77" s="438"/>
      <c r="BF77" s="439"/>
      <c r="BG77" s="216"/>
      <c r="BH77" s="228"/>
      <c r="BI77" s="127"/>
      <c r="BJ77" s="127"/>
    </row>
    <row r="78" spans="1:63" s="9" customFormat="1" ht="47.25" customHeight="1" thickBot="1">
      <c r="A78" s="59"/>
      <c r="B78" s="219"/>
      <c r="C78" s="226"/>
      <c r="D78" s="284" t="s">
        <v>242</v>
      </c>
      <c r="E78" s="423" t="s">
        <v>397</v>
      </c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9"/>
      <c r="U78" s="437"/>
      <c r="V78" s="369"/>
      <c r="W78" s="432"/>
      <c r="X78" s="369"/>
      <c r="Y78" s="432">
        <v>2</v>
      </c>
      <c r="Z78" s="369"/>
      <c r="AA78" s="432"/>
      <c r="AB78" s="369"/>
      <c r="AC78" s="741">
        <v>1</v>
      </c>
      <c r="AD78" s="434"/>
      <c r="AE78" s="432">
        <f t="shared" si="11"/>
        <v>30</v>
      </c>
      <c r="AF78" s="369"/>
      <c r="AG78" s="432"/>
      <c r="AH78" s="369"/>
      <c r="AI78" s="432"/>
      <c r="AJ78" s="369"/>
      <c r="AK78" s="432"/>
      <c r="AL78" s="369"/>
      <c r="AM78" s="432"/>
      <c r="AN78" s="369"/>
      <c r="AO78" s="432">
        <v>30</v>
      </c>
      <c r="AP78" s="369"/>
      <c r="AQ78" s="432"/>
      <c r="AR78" s="369"/>
      <c r="AS78" s="432"/>
      <c r="AT78" s="369"/>
      <c r="AU78" s="432"/>
      <c r="AV78" s="369"/>
      <c r="AW78" s="432"/>
      <c r="AX78" s="369"/>
      <c r="AY78" s="432"/>
      <c r="AZ78" s="369"/>
      <c r="BA78" s="432"/>
      <c r="BB78" s="369"/>
      <c r="BC78" s="432"/>
      <c r="BD78" s="369"/>
      <c r="BE78" s="438"/>
      <c r="BF78" s="439"/>
      <c r="BG78" s="216"/>
      <c r="BH78" s="228"/>
      <c r="BI78" s="127"/>
      <c r="BJ78" s="127"/>
    </row>
    <row r="79" spans="1:63" s="9" customFormat="1" ht="60" customHeight="1" thickBot="1">
      <c r="A79" s="59"/>
      <c r="B79" s="219"/>
      <c r="C79" s="226"/>
      <c r="D79" s="284" t="s">
        <v>243</v>
      </c>
      <c r="E79" s="423" t="s">
        <v>387</v>
      </c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9"/>
      <c r="U79" s="437"/>
      <c r="V79" s="369"/>
      <c r="W79" s="432">
        <v>3</v>
      </c>
      <c r="X79" s="369"/>
      <c r="Y79" s="432"/>
      <c r="Z79" s="369"/>
      <c r="AA79" s="432">
        <v>3</v>
      </c>
      <c r="AB79" s="369"/>
      <c r="AC79" s="741">
        <v>3</v>
      </c>
      <c r="AD79" s="434"/>
      <c r="AE79" s="432">
        <f t="shared" si="11"/>
        <v>90</v>
      </c>
      <c r="AF79" s="369"/>
      <c r="AG79" s="433">
        <f t="shared" ref="AG79:AG84" si="12">AI79+AK79+AM79</f>
        <v>54</v>
      </c>
      <c r="AH79" s="434"/>
      <c r="AI79" s="433">
        <v>18</v>
      </c>
      <c r="AJ79" s="434"/>
      <c r="AK79" s="433">
        <v>18</v>
      </c>
      <c r="AL79" s="434"/>
      <c r="AM79" s="433">
        <v>18</v>
      </c>
      <c r="AN79" s="434"/>
      <c r="AO79" s="433">
        <f t="shared" ref="AO79:AO89" si="13">AE79-AG79</f>
        <v>36</v>
      </c>
      <c r="AP79" s="434"/>
      <c r="AQ79" s="433"/>
      <c r="AR79" s="434"/>
      <c r="AS79" s="433"/>
      <c r="AT79" s="434"/>
      <c r="AU79" s="433">
        <v>3</v>
      </c>
      <c r="AV79" s="434"/>
      <c r="AW79" s="433"/>
      <c r="AX79" s="434"/>
      <c r="AY79" s="433"/>
      <c r="AZ79" s="434"/>
      <c r="BA79" s="433"/>
      <c r="BB79" s="434"/>
      <c r="BC79" s="433"/>
      <c r="BD79" s="434"/>
      <c r="BE79" s="435"/>
      <c r="BF79" s="436"/>
      <c r="BG79" s="216"/>
      <c r="BH79" s="228"/>
      <c r="BI79" s="127"/>
      <c r="BJ79" s="127"/>
    </row>
    <row r="80" spans="1:63" s="9" customFormat="1" ht="43.5" customHeight="1" thickBot="1">
      <c r="A80" s="59"/>
      <c r="B80" s="219"/>
      <c r="C80" s="226"/>
      <c r="D80" s="284" t="s">
        <v>247</v>
      </c>
      <c r="E80" s="423" t="s">
        <v>388</v>
      </c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9"/>
      <c r="U80" s="437">
        <v>5</v>
      </c>
      <c r="V80" s="369"/>
      <c r="W80" s="432"/>
      <c r="X80" s="369"/>
      <c r="Y80" s="432"/>
      <c r="Z80" s="369"/>
      <c r="AA80" s="432">
        <v>5</v>
      </c>
      <c r="AB80" s="369"/>
      <c r="AC80" s="741">
        <v>4.5</v>
      </c>
      <c r="AD80" s="434"/>
      <c r="AE80" s="432">
        <f t="shared" si="11"/>
        <v>135</v>
      </c>
      <c r="AF80" s="369"/>
      <c r="AG80" s="433">
        <f t="shared" si="12"/>
        <v>72</v>
      </c>
      <c r="AH80" s="434"/>
      <c r="AI80" s="433">
        <v>18</v>
      </c>
      <c r="AJ80" s="434"/>
      <c r="AK80" s="433"/>
      <c r="AL80" s="434"/>
      <c r="AM80" s="433">
        <v>54</v>
      </c>
      <c r="AN80" s="434"/>
      <c r="AO80" s="433">
        <f t="shared" si="13"/>
        <v>63</v>
      </c>
      <c r="AP80" s="434"/>
      <c r="AQ80" s="433"/>
      <c r="AR80" s="434"/>
      <c r="AS80" s="433"/>
      <c r="AT80" s="434"/>
      <c r="AU80" s="433"/>
      <c r="AV80" s="434"/>
      <c r="AW80" s="433"/>
      <c r="AX80" s="434"/>
      <c r="AY80" s="433">
        <v>4</v>
      </c>
      <c r="AZ80" s="434"/>
      <c r="BA80" s="433"/>
      <c r="BB80" s="434"/>
      <c r="BC80" s="433"/>
      <c r="BD80" s="434"/>
      <c r="BE80" s="435"/>
      <c r="BF80" s="436"/>
      <c r="BG80" s="216"/>
      <c r="BH80" s="228"/>
      <c r="BI80" s="127"/>
      <c r="BJ80" s="127"/>
    </row>
    <row r="81" spans="1:63" s="272" customFormat="1" ht="43.5" customHeight="1" thickBot="1">
      <c r="A81" s="274"/>
      <c r="B81" s="280"/>
      <c r="C81" s="281"/>
      <c r="D81" s="284" t="s">
        <v>248</v>
      </c>
      <c r="E81" s="423" t="s">
        <v>389</v>
      </c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9"/>
      <c r="U81" s="437">
        <v>5</v>
      </c>
      <c r="V81" s="369"/>
      <c r="W81" s="432"/>
      <c r="X81" s="369"/>
      <c r="Y81" s="432"/>
      <c r="Z81" s="369"/>
      <c r="AA81" s="432">
        <v>5</v>
      </c>
      <c r="AB81" s="369"/>
      <c r="AC81" s="741">
        <v>4.5</v>
      </c>
      <c r="AD81" s="434"/>
      <c r="AE81" s="432">
        <f t="shared" si="11"/>
        <v>135</v>
      </c>
      <c r="AF81" s="369"/>
      <c r="AG81" s="432">
        <f t="shared" si="12"/>
        <v>72</v>
      </c>
      <c r="AH81" s="369"/>
      <c r="AI81" s="432">
        <v>36</v>
      </c>
      <c r="AJ81" s="369"/>
      <c r="AK81" s="432">
        <v>18</v>
      </c>
      <c r="AL81" s="369"/>
      <c r="AM81" s="432">
        <v>18</v>
      </c>
      <c r="AN81" s="369"/>
      <c r="AO81" s="432">
        <f t="shared" si="13"/>
        <v>63</v>
      </c>
      <c r="AP81" s="369"/>
      <c r="AQ81" s="432"/>
      <c r="AR81" s="369"/>
      <c r="AS81" s="433"/>
      <c r="AT81" s="434"/>
      <c r="AU81" s="433"/>
      <c r="AV81" s="434"/>
      <c r="AW81" s="433"/>
      <c r="AX81" s="434"/>
      <c r="AY81" s="433">
        <v>4</v>
      </c>
      <c r="AZ81" s="434"/>
      <c r="BA81" s="433"/>
      <c r="BB81" s="434"/>
      <c r="BC81" s="433"/>
      <c r="BD81" s="434"/>
      <c r="BE81" s="435"/>
      <c r="BF81" s="436"/>
      <c r="BG81" s="278"/>
      <c r="BH81" s="282"/>
      <c r="BI81" s="275"/>
      <c r="BJ81" s="275"/>
    </row>
    <row r="82" spans="1:63" s="272" customFormat="1" ht="43.5" customHeight="1" thickBot="1">
      <c r="A82" s="274"/>
      <c r="B82" s="280"/>
      <c r="C82" s="281"/>
      <c r="D82" s="284" t="s">
        <v>249</v>
      </c>
      <c r="E82" s="423" t="s">
        <v>390</v>
      </c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9"/>
      <c r="U82" s="437">
        <v>5</v>
      </c>
      <c r="V82" s="369"/>
      <c r="W82" s="432"/>
      <c r="X82" s="369"/>
      <c r="Y82" s="432"/>
      <c r="Z82" s="369"/>
      <c r="AA82" s="432">
        <v>5</v>
      </c>
      <c r="AB82" s="369"/>
      <c r="AC82" s="368">
        <v>4</v>
      </c>
      <c r="AD82" s="369"/>
      <c r="AE82" s="432">
        <f t="shared" si="11"/>
        <v>120</v>
      </c>
      <c r="AF82" s="369"/>
      <c r="AG82" s="432">
        <f t="shared" si="12"/>
        <v>72</v>
      </c>
      <c r="AH82" s="369"/>
      <c r="AI82" s="432">
        <v>36</v>
      </c>
      <c r="AJ82" s="369"/>
      <c r="AK82" s="432">
        <v>18</v>
      </c>
      <c r="AL82" s="369"/>
      <c r="AM82" s="432">
        <v>18</v>
      </c>
      <c r="AN82" s="369"/>
      <c r="AO82" s="432">
        <f t="shared" si="13"/>
        <v>48</v>
      </c>
      <c r="AP82" s="369"/>
      <c r="AQ82" s="432"/>
      <c r="AR82" s="369"/>
      <c r="AS82" s="433"/>
      <c r="AT82" s="434"/>
      <c r="AU82" s="433"/>
      <c r="AV82" s="434"/>
      <c r="AW82" s="433"/>
      <c r="AX82" s="434"/>
      <c r="AY82" s="433">
        <v>4</v>
      </c>
      <c r="AZ82" s="434"/>
      <c r="BA82" s="433"/>
      <c r="BB82" s="434"/>
      <c r="BC82" s="433"/>
      <c r="BD82" s="434"/>
      <c r="BE82" s="435"/>
      <c r="BF82" s="436"/>
      <c r="BG82" s="278"/>
      <c r="BH82" s="282"/>
      <c r="BI82" s="275"/>
      <c r="BJ82" s="275"/>
    </row>
    <row r="83" spans="1:63" s="9" customFormat="1" ht="44.25" customHeight="1" thickBot="1">
      <c r="A83" s="59"/>
      <c r="B83" s="221"/>
      <c r="C83" s="223"/>
      <c r="D83" s="284" t="s">
        <v>251</v>
      </c>
      <c r="E83" s="423" t="s">
        <v>381</v>
      </c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9"/>
      <c r="U83" s="437">
        <v>3</v>
      </c>
      <c r="V83" s="369"/>
      <c r="W83" s="432"/>
      <c r="X83" s="369"/>
      <c r="Y83" s="432"/>
      <c r="Z83" s="369"/>
      <c r="AA83" s="432">
        <v>3</v>
      </c>
      <c r="AB83" s="369"/>
      <c r="AC83" s="368">
        <v>4</v>
      </c>
      <c r="AD83" s="369"/>
      <c r="AE83" s="432">
        <f t="shared" si="11"/>
        <v>120</v>
      </c>
      <c r="AF83" s="369"/>
      <c r="AG83" s="432">
        <f t="shared" si="12"/>
        <v>54</v>
      </c>
      <c r="AH83" s="369"/>
      <c r="AI83" s="432">
        <v>18</v>
      </c>
      <c r="AJ83" s="369"/>
      <c r="AK83" s="432">
        <v>18</v>
      </c>
      <c r="AL83" s="369"/>
      <c r="AM83" s="432">
        <v>18</v>
      </c>
      <c r="AN83" s="369"/>
      <c r="AO83" s="432">
        <f t="shared" si="13"/>
        <v>66</v>
      </c>
      <c r="AP83" s="369"/>
      <c r="AQ83" s="432"/>
      <c r="AR83" s="369"/>
      <c r="AS83" s="433"/>
      <c r="AT83" s="434"/>
      <c r="AU83" s="433">
        <v>3</v>
      </c>
      <c r="AV83" s="434"/>
      <c r="AW83" s="433"/>
      <c r="AX83" s="434"/>
      <c r="AY83" s="433"/>
      <c r="AZ83" s="434"/>
      <c r="BA83" s="433"/>
      <c r="BB83" s="434"/>
      <c r="BC83" s="433"/>
      <c r="BD83" s="434"/>
      <c r="BE83" s="435"/>
      <c r="BF83" s="436"/>
      <c r="BG83" s="59"/>
      <c r="BH83" s="228"/>
      <c r="BI83" s="127"/>
      <c r="BJ83" s="127"/>
    </row>
    <row r="84" spans="1:63" s="9" customFormat="1" ht="43.5" customHeight="1" thickBot="1">
      <c r="A84" s="59"/>
      <c r="B84" s="219"/>
      <c r="C84" s="226"/>
      <c r="D84" s="284" t="s">
        <v>255</v>
      </c>
      <c r="E84" s="423" t="s">
        <v>391</v>
      </c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9"/>
      <c r="U84" s="437">
        <v>4</v>
      </c>
      <c r="V84" s="369"/>
      <c r="W84" s="432"/>
      <c r="X84" s="369"/>
      <c r="Y84" s="432"/>
      <c r="Z84" s="369"/>
      <c r="AA84" s="432">
        <v>4</v>
      </c>
      <c r="AB84" s="369"/>
      <c r="AC84" s="368">
        <v>3.5</v>
      </c>
      <c r="AD84" s="369"/>
      <c r="AE84" s="432">
        <f t="shared" si="11"/>
        <v>105</v>
      </c>
      <c r="AF84" s="369"/>
      <c r="AG84" s="432">
        <f t="shared" si="12"/>
        <v>72</v>
      </c>
      <c r="AH84" s="369"/>
      <c r="AI84" s="432">
        <v>36</v>
      </c>
      <c r="AJ84" s="369"/>
      <c r="AK84" s="432">
        <v>18</v>
      </c>
      <c r="AL84" s="369"/>
      <c r="AM84" s="432">
        <v>18</v>
      </c>
      <c r="AN84" s="369"/>
      <c r="AO84" s="432">
        <f t="shared" si="13"/>
        <v>33</v>
      </c>
      <c r="AP84" s="369"/>
      <c r="AQ84" s="432"/>
      <c r="AR84" s="369"/>
      <c r="AS84" s="433"/>
      <c r="AT84" s="434"/>
      <c r="AU84" s="433"/>
      <c r="AV84" s="434"/>
      <c r="AW84" s="433">
        <v>4</v>
      </c>
      <c r="AX84" s="434"/>
      <c r="AY84" s="433"/>
      <c r="AZ84" s="434"/>
      <c r="BA84" s="433"/>
      <c r="BB84" s="434"/>
      <c r="BC84" s="433"/>
      <c r="BD84" s="434"/>
      <c r="BE84" s="435"/>
      <c r="BF84" s="436"/>
      <c r="BG84" s="216"/>
      <c r="BH84" s="228"/>
      <c r="BI84" s="127"/>
      <c r="BJ84" s="127"/>
    </row>
    <row r="85" spans="1:63" s="9" customFormat="1" ht="48" customHeight="1" thickBot="1">
      <c r="A85" s="59"/>
      <c r="B85" s="221"/>
      <c r="C85" s="223"/>
      <c r="D85" s="284" t="s">
        <v>257</v>
      </c>
      <c r="E85" s="423" t="s">
        <v>392</v>
      </c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9"/>
      <c r="U85" s="437"/>
      <c r="V85" s="369"/>
      <c r="W85" s="432"/>
      <c r="X85" s="369"/>
      <c r="Y85" s="432">
        <v>4</v>
      </c>
      <c r="Z85" s="369"/>
      <c r="AA85" s="432"/>
      <c r="AB85" s="369"/>
      <c r="AC85" s="368">
        <v>1</v>
      </c>
      <c r="AD85" s="369"/>
      <c r="AE85" s="432">
        <f t="shared" si="11"/>
        <v>30</v>
      </c>
      <c r="AF85" s="369"/>
      <c r="AG85" s="432"/>
      <c r="AH85" s="369"/>
      <c r="AI85" s="432"/>
      <c r="AJ85" s="369"/>
      <c r="AK85" s="432"/>
      <c r="AL85" s="369"/>
      <c r="AM85" s="432"/>
      <c r="AN85" s="369"/>
      <c r="AO85" s="432">
        <f t="shared" si="13"/>
        <v>30</v>
      </c>
      <c r="AP85" s="369"/>
      <c r="AQ85" s="432"/>
      <c r="AR85" s="369"/>
      <c r="AS85" s="433"/>
      <c r="AT85" s="434"/>
      <c r="AU85" s="433"/>
      <c r="AV85" s="434"/>
      <c r="AW85" s="433"/>
      <c r="AX85" s="434"/>
      <c r="AY85" s="433"/>
      <c r="AZ85" s="434"/>
      <c r="BA85" s="433"/>
      <c r="BB85" s="434"/>
      <c r="BC85" s="433"/>
      <c r="BD85" s="434"/>
      <c r="BE85" s="435"/>
      <c r="BF85" s="436"/>
      <c r="BG85" s="59"/>
      <c r="BH85" s="228"/>
      <c r="BI85" s="127"/>
      <c r="BJ85" s="127"/>
    </row>
    <row r="86" spans="1:63" s="15" customFormat="1" ht="36.75" customHeight="1" thickBot="1">
      <c r="A86" s="131"/>
      <c r="B86" s="219"/>
      <c r="C86" s="226"/>
      <c r="D86" s="284" t="s">
        <v>259</v>
      </c>
      <c r="E86" s="423" t="s">
        <v>382</v>
      </c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9"/>
      <c r="U86" s="437">
        <v>4</v>
      </c>
      <c r="V86" s="369"/>
      <c r="W86" s="432"/>
      <c r="X86" s="369"/>
      <c r="Y86" s="432"/>
      <c r="Z86" s="369"/>
      <c r="AA86" s="432">
        <v>4</v>
      </c>
      <c r="AB86" s="369"/>
      <c r="AC86" s="368">
        <v>5</v>
      </c>
      <c r="AD86" s="369"/>
      <c r="AE86" s="432">
        <f t="shared" si="11"/>
        <v>150</v>
      </c>
      <c r="AF86" s="369"/>
      <c r="AG86" s="432">
        <f>AI86+AK86+AM86</f>
        <v>72</v>
      </c>
      <c r="AH86" s="369"/>
      <c r="AI86" s="432">
        <v>36</v>
      </c>
      <c r="AJ86" s="369"/>
      <c r="AK86" s="432">
        <v>18</v>
      </c>
      <c r="AL86" s="369"/>
      <c r="AM86" s="432">
        <v>18</v>
      </c>
      <c r="AN86" s="369"/>
      <c r="AO86" s="432">
        <f t="shared" si="13"/>
        <v>78</v>
      </c>
      <c r="AP86" s="369"/>
      <c r="AQ86" s="432"/>
      <c r="AR86" s="369"/>
      <c r="AS86" s="433"/>
      <c r="AT86" s="434"/>
      <c r="AU86" s="433"/>
      <c r="AV86" s="434"/>
      <c r="AW86" s="433">
        <v>4</v>
      </c>
      <c r="AX86" s="434"/>
      <c r="AY86" s="433"/>
      <c r="AZ86" s="434"/>
      <c r="BA86" s="433"/>
      <c r="BB86" s="434"/>
      <c r="BC86" s="433"/>
      <c r="BD86" s="434"/>
      <c r="BE86" s="435"/>
      <c r="BF86" s="436"/>
      <c r="BG86" s="216"/>
      <c r="BH86" s="228"/>
      <c r="BI86" s="132"/>
      <c r="BJ86" s="132"/>
    </row>
    <row r="87" spans="1:63" s="9" customFormat="1" ht="30" customHeight="1" thickBot="1">
      <c r="A87" s="59"/>
      <c r="B87" s="219"/>
      <c r="C87" s="226"/>
      <c r="D87" s="284" t="s">
        <v>265</v>
      </c>
      <c r="E87" s="423" t="s">
        <v>393</v>
      </c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9"/>
      <c r="U87" s="437"/>
      <c r="V87" s="369"/>
      <c r="W87" s="432">
        <v>4</v>
      </c>
      <c r="X87" s="369"/>
      <c r="Y87" s="432"/>
      <c r="Z87" s="369"/>
      <c r="AA87" s="432">
        <v>4</v>
      </c>
      <c r="AB87" s="369"/>
      <c r="AC87" s="368">
        <v>4</v>
      </c>
      <c r="AD87" s="369"/>
      <c r="AE87" s="432">
        <f t="shared" si="11"/>
        <v>120</v>
      </c>
      <c r="AF87" s="369"/>
      <c r="AG87" s="432">
        <f>AI87+AK87+AM87</f>
        <v>72</v>
      </c>
      <c r="AH87" s="369"/>
      <c r="AI87" s="432">
        <v>36</v>
      </c>
      <c r="AJ87" s="369"/>
      <c r="AK87" s="432">
        <v>18</v>
      </c>
      <c r="AL87" s="369"/>
      <c r="AM87" s="432">
        <v>18</v>
      </c>
      <c r="AN87" s="369"/>
      <c r="AO87" s="432">
        <f t="shared" si="13"/>
        <v>48</v>
      </c>
      <c r="AP87" s="369"/>
      <c r="AQ87" s="432"/>
      <c r="AR87" s="369"/>
      <c r="AS87" s="433"/>
      <c r="AT87" s="434"/>
      <c r="AU87" s="433"/>
      <c r="AV87" s="434"/>
      <c r="AW87" s="433">
        <v>4</v>
      </c>
      <c r="AX87" s="434"/>
      <c r="AY87" s="433"/>
      <c r="AZ87" s="434"/>
      <c r="BA87" s="433"/>
      <c r="BB87" s="434"/>
      <c r="BC87" s="433"/>
      <c r="BD87" s="434"/>
      <c r="BE87" s="435"/>
      <c r="BF87" s="436"/>
      <c r="BG87" s="216"/>
      <c r="BH87" s="228"/>
      <c r="BI87" s="127"/>
      <c r="BJ87" s="127"/>
    </row>
    <row r="88" spans="1:63" s="9" customFormat="1" ht="47.25" customHeight="1" thickBot="1">
      <c r="A88" s="59"/>
      <c r="B88" s="219"/>
      <c r="C88" s="226"/>
      <c r="D88" s="284" t="s">
        <v>266</v>
      </c>
      <c r="E88" s="423" t="s">
        <v>394</v>
      </c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9"/>
      <c r="U88" s="437"/>
      <c r="V88" s="369"/>
      <c r="W88" s="432"/>
      <c r="X88" s="369"/>
      <c r="Y88" s="432">
        <v>4</v>
      </c>
      <c r="Z88" s="369"/>
      <c r="AA88" s="432"/>
      <c r="AB88" s="369"/>
      <c r="AC88" s="368">
        <v>1</v>
      </c>
      <c r="AD88" s="369"/>
      <c r="AE88" s="432">
        <f t="shared" si="11"/>
        <v>30</v>
      </c>
      <c r="AF88" s="369"/>
      <c r="AG88" s="432">
        <f>AI88+AK88+AM88</f>
        <v>0</v>
      </c>
      <c r="AH88" s="369"/>
      <c r="AI88" s="432"/>
      <c r="AJ88" s="369"/>
      <c r="AK88" s="432"/>
      <c r="AL88" s="369"/>
      <c r="AM88" s="432"/>
      <c r="AN88" s="369"/>
      <c r="AO88" s="432">
        <f t="shared" si="13"/>
        <v>30</v>
      </c>
      <c r="AP88" s="369"/>
      <c r="AQ88" s="432"/>
      <c r="AR88" s="369"/>
      <c r="AS88" s="433"/>
      <c r="AT88" s="434"/>
      <c r="AU88" s="433"/>
      <c r="AV88" s="434"/>
      <c r="AW88" s="433"/>
      <c r="AX88" s="434"/>
      <c r="AY88" s="433"/>
      <c r="AZ88" s="434"/>
      <c r="BA88" s="433"/>
      <c r="BB88" s="434"/>
      <c r="BC88" s="433"/>
      <c r="BD88" s="434"/>
      <c r="BE88" s="435"/>
      <c r="BF88" s="436"/>
      <c r="BG88" s="216"/>
      <c r="BH88" s="228"/>
      <c r="BI88" s="127"/>
      <c r="BJ88" s="127"/>
    </row>
    <row r="89" spans="1:63" s="9" customFormat="1" ht="35.25" customHeight="1" thickBot="1">
      <c r="A89" s="59"/>
      <c r="B89" s="221"/>
      <c r="C89" s="223"/>
      <c r="D89" s="284" t="s">
        <v>267</v>
      </c>
      <c r="E89" s="423" t="s">
        <v>395</v>
      </c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9"/>
      <c r="U89" s="437"/>
      <c r="V89" s="369"/>
      <c r="W89" s="432" t="s">
        <v>296</v>
      </c>
      <c r="X89" s="369"/>
      <c r="Y89" s="432"/>
      <c r="Z89" s="369"/>
      <c r="AA89" s="432">
        <v>3</v>
      </c>
      <c r="AB89" s="369"/>
      <c r="AC89" s="368">
        <v>4</v>
      </c>
      <c r="AD89" s="369"/>
      <c r="AE89" s="432">
        <f t="shared" si="11"/>
        <v>120</v>
      </c>
      <c r="AF89" s="369"/>
      <c r="AG89" s="432">
        <f>AI89+AK89+AM89</f>
        <v>0</v>
      </c>
      <c r="AH89" s="369"/>
      <c r="AI89" s="432"/>
      <c r="AJ89" s="369"/>
      <c r="AK89" s="432"/>
      <c r="AL89" s="369"/>
      <c r="AM89" s="432"/>
      <c r="AN89" s="369"/>
      <c r="AO89" s="432">
        <f t="shared" si="13"/>
        <v>120</v>
      </c>
      <c r="AP89" s="369"/>
      <c r="AQ89" s="432"/>
      <c r="AR89" s="369"/>
      <c r="AS89" s="433"/>
      <c r="AT89" s="434"/>
      <c r="AU89" s="433"/>
      <c r="AV89" s="434"/>
      <c r="AW89" s="433"/>
      <c r="AX89" s="434"/>
      <c r="AY89" s="433"/>
      <c r="AZ89" s="434"/>
      <c r="BA89" s="433"/>
      <c r="BB89" s="434"/>
      <c r="BC89" s="433"/>
      <c r="BD89" s="434"/>
      <c r="BE89" s="435"/>
      <c r="BF89" s="436"/>
      <c r="BG89" s="59"/>
      <c r="BH89" s="228"/>
      <c r="BI89" s="127"/>
      <c r="BJ89" s="127"/>
    </row>
    <row r="90" spans="1:63" s="9" customFormat="1" ht="25.5" customHeight="1" thickBot="1">
      <c r="A90" s="59"/>
      <c r="B90" s="221"/>
      <c r="C90" s="223"/>
      <c r="D90" s="285" t="s">
        <v>268</v>
      </c>
      <c r="E90" s="423" t="s">
        <v>396</v>
      </c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9"/>
      <c r="U90" s="437">
        <v>6</v>
      </c>
      <c r="V90" s="369"/>
      <c r="W90" s="432"/>
      <c r="X90" s="369"/>
      <c r="Y90" s="432"/>
      <c r="Z90" s="369"/>
      <c r="AA90" s="432">
        <v>6</v>
      </c>
      <c r="AB90" s="369"/>
      <c r="AC90" s="368">
        <v>4.5</v>
      </c>
      <c r="AD90" s="369"/>
      <c r="AE90" s="432">
        <f>AC90*30</f>
        <v>135</v>
      </c>
      <c r="AF90" s="369"/>
      <c r="AG90" s="432">
        <f>AI90+AK90+AM90</f>
        <v>72</v>
      </c>
      <c r="AH90" s="369"/>
      <c r="AI90" s="432">
        <v>18</v>
      </c>
      <c r="AJ90" s="369"/>
      <c r="AK90" s="432">
        <v>18</v>
      </c>
      <c r="AL90" s="369"/>
      <c r="AM90" s="432">
        <v>36</v>
      </c>
      <c r="AN90" s="369"/>
      <c r="AO90" s="432">
        <f>AE90-AG90</f>
        <v>63</v>
      </c>
      <c r="AP90" s="369"/>
      <c r="AQ90" s="432"/>
      <c r="AR90" s="369"/>
      <c r="AS90" s="433"/>
      <c r="AT90" s="434"/>
      <c r="AU90" s="433"/>
      <c r="AV90" s="434"/>
      <c r="AW90" s="433"/>
      <c r="AX90" s="434"/>
      <c r="AY90" s="433"/>
      <c r="AZ90" s="434"/>
      <c r="BA90" s="433">
        <v>8</v>
      </c>
      <c r="BB90" s="434"/>
      <c r="BC90" s="433"/>
      <c r="BD90" s="434"/>
      <c r="BE90" s="435"/>
      <c r="BF90" s="436"/>
      <c r="BG90" s="59"/>
      <c r="BH90" s="228"/>
      <c r="BI90" s="127"/>
      <c r="BJ90" s="127"/>
    </row>
    <row r="91" spans="1:63" s="6" customFormat="1" ht="25.5" customHeight="1" thickBot="1">
      <c r="A91" s="41"/>
      <c r="B91" s="221"/>
      <c r="C91" s="223"/>
      <c r="D91" s="307" t="s">
        <v>335</v>
      </c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1"/>
      <c r="U91" s="298">
        <f>COUNT(U64:V90)</f>
        <v>13</v>
      </c>
      <c r="V91" s="301"/>
      <c r="W91" s="298">
        <f>COUNT(W64:X90)</f>
        <v>4</v>
      </c>
      <c r="X91" s="301"/>
      <c r="Y91" s="298" t="s">
        <v>351</v>
      </c>
      <c r="Z91" s="301"/>
      <c r="AA91" s="298">
        <f>COUNT(AA64:AB90)</f>
        <v>20</v>
      </c>
      <c r="AB91" s="301"/>
      <c r="AC91" s="298">
        <f>SUM(AC75:AD90)</f>
        <v>60</v>
      </c>
      <c r="AD91" s="301"/>
      <c r="AE91" s="298">
        <f>SUM(AE64:AF90)</f>
        <v>6585</v>
      </c>
      <c r="AF91" s="301"/>
      <c r="AG91" s="298">
        <f>SUM(AG64:AH90)</f>
        <v>2498</v>
      </c>
      <c r="AH91" s="301"/>
      <c r="AI91" s="298">
        <f>SUM(AI64:AJ90)</f>
        <v>1008</v>
      </c>
      <c r="AJ91" s="301"/>
      <c r="AK91" s="298">
        <f>SUM(AK64:AL90)</f>
        <v>882</v>
      </c>
      <c r="AL91" s="301"/>
      <c r="AM91" s="298">
        <f>SUM(AM64:AN90)</f>
        <v>608</v>
      </c>
      <c r="AN91" s="301"/>
      <c r="AO91" s="298">
        <f>SUM(AO64:AP90)</f>
        <v>2437</v>
      </c>
      <c r="AP91" s="301"/>
      <c r="AQ91" s="298">
        <f>SUM(AQ64:AR90)</f>
        <v>35.5</v>
      </c>
      <c r="AR91" s="299"/>
      <c r="AS91" s="300">
        <f>SUM(AS64:AT90)</f>
        <v>42</v>
      </c>
      <c r="AT91" s="301"/>
      <c r="AU91" s="298">
        <f>SUM(AU64:AV90)</f>
        <v>26</v>
      </c>
      <c r="AV91" s="299"/>
      <c r="AW91" s="300">
        <f>SUM(AW64:AX90)</f>
        <v>14</v>
      </c>
      <c r="AX91" s="301"/>
      <c r="AY91" s="298">
        <f>SUM(AY64:AZ90)</f>
        <v>14</v>
      </c>
      <c r="AZ91" s="299"/>
      <c r="BA91" s="300">
        <f>SUM(BA64:BB90)</f>
        <v>10</v>
      </c>
      <c r="BB91" s="301"/>
      <c r="BC91" s="298"/>
      <c r="BD91" s="299"/>
      <c r="BE91" s="300"/>
      <c r="BF91" s="301"/>
      <c r="BG91" s="41"/>
      <c r="BH91" s="228"/>
      <c r="BI91" s="126"/>
      <c r="BJ91" s="126"/>
      <c r="BK91" s="29"/>
    </row>
    <row r="92" spans="1:63" s="248" customFormat="1" ht="25.5" customHeight="1" thickBot="1">
      <c r="A92" s="123"/>
      <c r="B92" s="124"/>
      <c r="C92" s="135"/>
      <c r="D92" s="416" t="s">
        <v>336</v>
      </c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7"/>
      <c r="R92" s="417"/>
      <c r="S92" s="417"/>
      <c r="T92" s="418"/>
      <c r="U92" s="366" t="s">
        <v>370</v>
      </c>
      <c r="V92" s="367"/>
      <c r="W92" s="366" t="s">
        <v>361</v>
      </c>
      <c r="X92" s="367"/>
      <c r="Y92" s="366" t="s">
        <v>351</v>
      </c>
      <c r="Z92" s="367"/>
      <c r="AA92" s="366">
        <v>21</v>
      </c>
      <c r="AB92" s="367"/>
      <c r="AC92" s="366">
        <f>AC91+AC73</f>
        <v>180</v>
      </c>
      <c r="AD92" s="367"/>
      <c r="AE92" s="366">
        <f>AE91+AE73</f>
        <v>10185</v>
      </c>
      <c r="AF92" s="367"/>
      <c r="AG92" s="366">
        <f>AG91+AG73</f>
        <v>3772</v>
      </c>
      <c r="AH92" s="367"/>
      <c r="AI92" s="366">
        <f>AI91+AI73</f>
        <v>1494</v>
      </c>
      <c r="AJ92" s="367"/>
      <c r="AK92" s="366">
        <f>AK91+AK73</f>
        <v>1422</v>
      </c>
      <c r="AL92" s="367"/>
      <c r="AM92" s="366">
        <f>AM91+AM73</f>
        <v>856</v>
      </c>
      <c r="AN92" s="367"/>
      <c r="AO92" s="366">
        <f>AO91+AO73</f>
        <v>3278</v>
      </c>
      <c r="AP92" s="367"/>
      <c r="AQ92" s="366">
        <f>AQ91+AQ73</f>
        <v>63</v>
      </c>
      <c r="AR92" s="367"/>
      <c r="AS92" s="366">
        <f>AS91+AS73</f>
        <v>68</v>
      </c>
      <c r="AT92" s="367"/>
      <c r="AU92" s="366">
        <f>AU91+AU73</f>
        <v>37</v>
      </c>
      <c r="AV92" s="367"/>
      <c r="AW92" s="366">
        <f>AW91+AW73</f>
        <v>16</v>
      </c>
      <c r="AX92" s="367"/>
      <c r="AY92" s="366">
        <f>AY91+AY73</f>
        <v>16</v>
      </c>
      <c r="AZ92" s="367"/>
      <c r="BA92" s="366">
        <f>BA91+BA73</f>
        <v>12</v>
      </c>
      <c r="BB92" s="367"/>
      <c r="BC92" s="364"/>
      <c r="BD92" s="365"/>
      <c r="BE92" s="366"/>
      <c r="BF92" s="367"/>
      <c r="BG92" s="134"/>
      <c r="BH92" s="133"/>
      <c r="BI92" s="133"/>
      <c r="BJ92" s="133"/>
    </row>
    <row r="93" spans="1:63" s="59" customFormat="1" ht="30" customHeight="1" thickBot="1">
      <c r="B93" s="219"/>
      <c r="C93" s="129"/>
      <c r="D93" s="349" t="s">
        <v>337</v>
      </c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1"/>
      <c r="BG93" s="216"/>
      <c r="BH93" s="228"/>
      <c r="BI93" s="127"/>
      <c r="BJ93" s="127"/>
    </row>
    <row r="94" spans="1:63" s="9" customFormat="1" ht="30" customHeight="1" thickBot="1">
      <c r="A94" s="59"/>
      <c r="B94" s="219"/>
      <c r="C94" s="129"/>
      <c r="D94" s="302" t="s">
        <v>338</v>
      </c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6"/>
      <c r="BG94" s="216"/>
      <c r="BH94" s="228"/>
      <c r="BI94" s="127"/>
      <c r="BJ94" s="127"/>
    </row>
    <row r="95" spans="1:63" s="9" customFormat="1" ht="25.5" customHeight="1">
      <c r="A95" s="59"/>
      <c r="B95" s="221"/>
      <c r="C95" s="225"/>
      <c r="D95" s="188" t="s">
        <v>155</v>
      </c>
      <c r="E95" s="423" t="s">
        <v>364</v>
      </c>
      <c r="F95" s="424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329"/>
      <c r="V95" s="330"/>
      <c r="W95" s="313" t="s">
        <v>293</v>
      </c>
      <c r="X95" s="317"/>
      <c r="Y95" s="329"/>
      <c r="Z95" s="330"/>
      <c r="AA95" s="313"/>
      <c r="AB95" s="317"/>
      <c r="AC95" s="329">
        <v>2</v>
      </c>
      <c r="AD95" s="330"/>
      <c r="AE95" s="296">
        <f>AC95*30</f>
        <v>60</v>
      </c>
      <c r="AF95" s="297"/>
      <c r="AG95" s="296"/>
      <c r="AH95" s="297"/>
      <c r="AI95" s="296"/>
      <c r="AJ95" s="297"/>
      <c r="AK95" s="314"/>
      <c r="AL95" s="314"/>
      <c r="AM95" s="296"/>
      <c r="AN95" s="297"/>
      <c r="AO95" s="296"/>
      <c r="AP95" s="297"/>
      <c r="AQ95" s="296"/>
      <c r="AR95" s="313"/>
      <c r="AS95" s="314"/>
      <c r="AT95" s="297"/>
      <c r="AU95" s="296"/>
      <c r="AV95" s="313"/>
      <c r="AW95" s="314"/>
      <c r="AX95" s="313"/>
      <c r="AY95" s="296"/>
      <c r="AZ95" s="313"/>
      <c r="BA95" s="314"/>
      <c r="BB95" s="313"/>
      <c r="BC95" s="296"/>
      <c r="BD95" s="313"/>
      <c r="BE95" s="314"/>
      <c r="BF95" s="297"/>
      <c r="BG95" s="59"/>
      <c r="BH95" s="228"/>
      <c r="BI95" s="127"/>
      <c r="BJ95" s="127"/>
    </row>
    <row r="96" spans="1:63" s="9" customFormat="1" ht="25.5" customHeight="1" thickBot="1">
      <c r="A96" s="59"/>
      <c r="B96" s="59"/>
      <c r="C96" s="59"/>
      <c r="D96" s="188" t="s">
        <v>156</v>
      </c>
      <c r="E96" s="423" t="s">
        <v>365</v>
      </c>
      <c r="F96" s="424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329"/>
      <c r="V96" s="330"/>
      <c r="W96" s="313">
        <v>4</v>
      </c>
      <c r="X96" s="317"/>
      <c r="Y96" s="329"/>
      <c r="Z96" s="330"/>
      <c r="AA96" s="313"/>
      <c r="AB96" s="317"/>
      <c r="AC96" s="329">
        <v>2</v>
      </c>
      <c r="AD96" s="330"/>
      <c r="AE96" s="296">
        <f>AC96*30</f>
        <v>60</v>
      </c>
      <c r="AF96" s="297"/>
      <c r="AG96" s="296">
        <f>AI96+AK96+AM96</f>
        <v>36</v>
      </c>
      <c r="AH96" s="297"/>
      <c r="AI96" s="296">
        <v>18</v>
      </c>
      <c r="AJ96" s="297"/>
      <c r="AK96" s="314">
        <v>18</v>
      </c>
      <c r="AL96" s="314"/>
      <c r="AM96" s="296"/>
      <c r="AN96" s="297"/>
      <c r="AO96" s="296">
        <f>AE96-AG96</f>
        <v>24</v>
      </c>
      <c r="AP96" s="297"/>
      <c r="AQ96" s="296"/>
      <c r="AR96" s="313"/>
      <c r="AS96" s="314"/>
      <c r="AT96" s="297"/>
      <c r="AU96" s="296"/>
      <c r="AV96" s="313"/>
      <c r="AW96" s="314">
        <v>2</v>
      </c>
      <c r="AX96" s="313"/>
      <c r="AY96" s="296"/>
      <c r="AZ96" s="313"/>
      <c r="BA96" s="314"/>
      <c r="BB96" s="313"/>
      <c r="BC96" s="296"/>
      <c r="BD96" s="313"/>
      <c r="BE96" s="314"/>
      <c r="BF96" s="297"/>
      <c r="BG96" s="59"/>
      <c r="BH96" s="228"/>
      <c r="BI96" s="127"/>
      <c r="BJ96" s="127"/>
    </row>
    <row r="97" spans="1:63" s="6" customFormat="1" ht="25.5" customHeight="1" thickBot="1">
      <c r="A97" s="41"/>
      <c r="B97" s="221"/>
      <c r="C97" s="223"/>
      <c r="D97" s="307" t="s">
        <v>339</v>
      </c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9"/>
      <c r="U97" s="298">
        <v>0</v>
      </c>
      <c r="V97" s="301"/>
      <c r="W97" s="310">
        <v>1</v>
      </c>
      <c r="X97" s="310"/>
      <c r="Y97" s="298">
        <f>SUM(Y50:Z50)</f>
        <v>0</v>
      </c>
      <c r="Z97" s="301"/>
      <c r="AA97" s="298">
        <v>0</v>
      </c>
      <c r="AB97" s="301"/>
      <c r="AC97" s="298">
        <f>SUM(AC95:AD96)</f>
        <v>4</v>
      </c>
      <c r="AD97" s="301"/>
      <c r="AE97" s="298">
        <f>SUM(AE95:AF96)</f>
        <v>120</v>
      </c>
      <c r="AF97" s="301"/>
      <c r="AG97" s="298">
        <f>SUM(AG95:AH96)</f>
        <v>36</v>
      </c>
      <c r="AH97" s="301"/>
      <c r="AI97" s="298">
        <f>SUM(AI95:AJ96)</f>
        <v>18</v>
      </c>
      <c r="AJ97" s="301"/>
      <c r="AK97" s="298">
        <f>SUM(AK95:AL96)</f>
        <v>18</v>
      </c>
      <c r="AL97" s="301"/>
      <c r="AM97" s="298">
        <f>SUM(AM95:AN96)</f>
        <v>0</v>
      </c>
      <c r="AN97" s="301"/>
      <c r="AO97" s="298">
        <f>SUM(AO95:AP96)</f>
        <v>24</v>
      </c>
      <c r="AP97" s="301"/>
      <c r="AQ97" s="298">
        <f>SUM(AQ95:AR96)</f>
        <v>0</v>
      </c>
      <c r="AR97" s="299"/>
      <c r="AS97" s="300">
        <f>SUM(AS95:AT96)</f>
        <v>0</v>
      </c>
      <c r="AT97" s="301"/>
      <c r="AU97" s="298">
        <f>SUM(AU95:AV96)</f>
        <v>0</v>
      </c>
      <c r="AV97" s="299"/>
      <c r="AW97" s="300">
        <f>SUM(AW95:AX96)</f>
        <v>2</v>
      </c>
      <c r="AX97" s="301"/>
      <c r="AY97" s="298">
        <f>SUM(AY95:AZ96)</f>
        <v>0</v>
      </c>
      <c r="AZ97" s="299"/>
      <c r="BA97" s="300">
        <f>SUM(BA95:BB96)</f>
        <v>0</v>
      </c>
      <c r="BB97" s="301"/>
      <c r="BC97" s="298"/>
      <c r="BD97" s="299"/>
      <c r="BE97" s="300"/>
      <c r="BF97" s="301"/>
      <c r="BG97" s="41"/>
      <c r="BH97" s="228"/>
      <c r="BI97" s="126"/>
      <c r="BJ97" s="126"/>
      <c r="BK97" s="29"/>
    </row>
    <row r="98" spans="1:63" s="9" customFormat="1" ht="30" customHeight="1" thickBot="1">
      <c r="A98" s="59"/>
      <c r="B98" s="219"/>
      <c r="C98" s="129"/>
      <c r="D98" s="302" t="s">
        <v>340</v>
      </c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6"/>
      <c r="BG98" s="216"/>
      <c r="BH98" s="228"/>
      <c r="BI98" s="127"/>
      <c r="BJ98" s="127"/>
    </row>
    <row r="99" spans="1:63" s="9" customFormat="1" ht="36" customHeight="1">
      <c r="A99" s="59"/>
      <c r="B99" s="219"/>
      <c r="C99" s="226"/>
      <c r="D99" s="279" t="s">
        <v>398</v>
      </c>
      <c r="E99" s="423" t="s">
        <v>399</v>
      </c>
      <c r="F99" s="424"/>
      <c r="G99" s="424"/>
      <c r="H99" s="424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368"/>
      <c r="V99" s="369"/>
      <c r="W99" s="368">
        <v>2</v>
      </c>
      <c r="X99" s="369"/>
      <c r="Y99" s="368"/>
      <c r="Z99" s="369"/>
      <c r="AA99" s="368">
        <v>1</v>
      </c>
      <c r="AB99" s="369"/>
      <c r="AC99" s="368">
        <v>4</v>
      </c>
      <c r="AD99" s="369"/>
      <c r="AE99" s="368">
        <f>AC99*30</f>
        <v>120</v>
      </c>
      <c r="AF99" s="369"/>
      <c r="AG99" s="368">
        <f>AI99+AK99+AM99</f>
        <v>54</v>
      </c>
      <c r="AH99" s="369"/>
      <c r="AI99" s="368">
        <v>18</v>
      </c>
      <c r="AJ99" s="369"/>
      <c r="AK99" s="368"/>
      <c r="AL99" s="369"/>
      <c r="AM99" s="368">
        <v>36</v>
      </c>
      <c r="AN99" s="369"/>
      <c r="AO99" s="368">
        <f>AE99-AG99</f>
        <v>66</v>
      </c>
      <c r="AP99" s="369"/>
      <c r="AQ99" s="368"/>
      <c r="AR99" s="369"/>
      <c r="AS99" s="368">
        <v>3</v>
      </c>
      <c r="AT99" s="369"/>
      <c r="AU99" s="368"/>
      <c r="AV99" s="369"/>
      <c r="AW99" s="368"/>
      <c r="AX99" s="369"/>
      <c r="AY99" s="368"/>
      <c r="AZ99" s="369"/>
      <c r="BA99" s="368"/>
      <c r="BB99" s="369"/>
      <c r="BC99" s="368"/>
      <c r="BD99" s="369"/>
      <c r="BE99" s="421"/>
      <c r="BF99" s="422"/>
      <c r="BG99" s="216"/>
      <c r="BH99" s="228"/>
      <c r="BI99" s="127"/>
      <c r="BJ99" s="127"/>
    </row>
    <row r="100" spans="1:63" s="9" customFormat="1" ht="34.5" customHeight="1">
      <c r="A100" s="59"/>
      <c r="B100" s="219"/>
      <c r="C100" s="226"/>
      <c r="D100" s="279" t="s">
        <v>400</v>
      </c>
      <c r="E100" s="423" t="s">
        <v>350</v>
      </c>
      <c r="F100" s="424"/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368"/>
      <c r="V100" s="369"/>
      <c r="W100" s="368">
        <v>3</v>
      </c>
      <c r="X100" s="369"/>
      <c r="Y100" s="368"/>
      <c r="Z100" s="369"/>
      <c r="AA100" s="368">
        <v>2</v>
      </c>
      <c r="AB100" s="369"/>
      <c r="AC100" s="368">
        <v>4</v>
      </c>
      <c r="AD100" s="369"/>
      <c r="AE100" s="368">
        <f t="shared" ref="AE100:AE108" si="14">AC100*30</f>
        <v>120</v>
      </c>
      <c r="AF100" s="369"/>
      <c r="AG100" s="368">
        <f t="shared" ref="AG100:AG107" si="15">AI100+AK100+AM100</f>
        <v>54</v>
      </c>
      <c r="AH100" s="369"/>
      <c r="AI100" s="368">
        <v>18</v>
      </c>
      <c r="AJ100" s="369"/>
      <c r="AK100" s="368"/>
      <c r="AL100" s="369"/>
      <c r="AM100" s="368">
        <v>36</v>
      </c>
      <c r="AN100" s="369"/>
      <c r="AO100" s="368">
        <f t="shared" ref="AO100:AO112" si="16">AE100-AG100</f>
        <v>66</v>
      </c>
      <c r="AP100" s="369"/>
      <c r="AQ100" s="368"/>
      <c r="AR100" s="369"/>
      <c r="AS100" s="368"/>
      <c r="AT100" s="369"/>
      <c r="AU100" s="368">
        <v>3</v>
      </c>
      <c r="AV100" s="369"/>
      <c r="AW100" s="368"/>
      <c r="AX100" s="369"/>
      <c r="AY100" s="368"/>
      <c r="AZ100" s="369"/>
      <c r="BA100" s="368"/>
      <c r="BB100" s="369"/>
      <c r="BC100" s="368"/>
      <c r="BD100" s="369"/>
      <c r="BE100" s="419"/>
      <c r="BF100" s="420"/>
      <c r="BG100" s="216"/>
      <c r="BH100" s="228"/>
      <c r="BI100" s="127"/>
      <c r="BJ100" s="127"/>
    </row>
    <row r="101" spans="1:63" s="9" customFormat="1" ht="32.25" customHeight="1">
      <c r="A101" s="59"/>
      <c r="B101" s="219"/>
      <c r="C101" s="226"/>
      <c r="D101" s="279" t="s">
        <v>401</v>
      </c>
      <c r="E101" s="423" t="s">
        <v>402</v>
      </c>
      <c r="F101" s="424"/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368"/>
      <c r="V101" s="369"/>
      <c r="W101" s="368">
        <v>3</v>
      </c>
      <c r="X101" s="369"/>
      <c r="Y101" s="368"/>
      <c r="Z101" s="369"/>
      <c r="AA101" s="368">
        <v>2</v>
      </c>
      <c r="AB101" s="369"/>
      <c r="AC101" s="368">
        <v>4</v>
      </c>
      <c r="AD101" s="369"/>
      <c r="AE101" s="368">
        <f t="shared" si="14"/>
        <v>120</v>
      </c>
      <c r="AF101" s="369"/>
      <c r="AG101" s="368">
        <f t="shared" si="15"/>
        <v>54</v>
      </c>
      <c r="AH101" s="369"/>
      <c r="AI101" s="368">
        <v>18</v>
      </c>
      <c r="AJ101" s="369"/>
      <c r="AK101" s="368"/>
      <c r="AL101" s="369"/>
      <c r="AM101" s="368">
        <v>36</v>
      </c>
      <c r="AN101" s="369"/>
      <c r="AO101" s="368">
        <f t="shared" si="16"/>
        <v>66</v>
      </c>
      <c r="AP101" s="369"/>
      <c r="AQ101" s="368"/>
      <c r="AR101" s="369"/>
      <c r="AS101" s="368"/>
      <c r="AT101" s="369"/>
      <c r="AU101" s="368">
        <v>3</v>
      </c>
      <c r="AV101" s="369"/>
      <c r="AW101" s="368"/>
      <c r="AX101" s="369"/>
      <c r="AY101" s="368"/>
      <c r="AZ101" s="369"/>
      <c r="BA101" s="368"/>
      <c r="BB101" s="369"/>
      <c r="BC101" s="368"/>
      <c r="BD101" s="369"/>
      <c r="BE101" s="419"/>
      <c r="BF101" s="420"/>
      <c r="BG101" s="216"/>
      <c r="BH101" s="228"/>
      <c r="BI101" s="127"/>
      <c r="BJ101" s="127"/>
    </row>
    <row r="102" spans="1:63" s="9" customFormat="1" ht="33" customHeight="1">
      <c r="A102" s="59"/>
      <c r="B102" s="219"/>
      <c r="C102" s="226"/>
      <c r="D102" s="279" t="s">
        <v>403</v>
      </c>
      <c r="E102" s="423" t="s">
        <v>404</v>
      </c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368"/>
      <c r="V102" s="369"/>
      <c r="W102" s="368">
        <v>4</v>
      </c>
      <c r="X102" s="369"/>
      <c r="Y102" s="368"/>
      <c r="Z102" s="369"/>
      <c r="AA102" s="368">
        <v>3</v>
      </c>
      <c r="AB102" s="369"/>
      <c r="AC102" s="368">
        <v>4</v>
      </c>
      <c r="AD102" s="369"/>
      <c r="AE102" s="368">
        <f t="shared" si="14"/>
        <v>120</v>
      </c>
      <c r="AF102" s="369"/>
      <c r="AG102" s="368">
        <f t="shared" si="15"/>
        <v>54</v>
      </c>
      <c r="AH102" s="369"/>
      <c r="AI102" s="368">
        <v>18</v>
      </c>
      <c r="AJ102" s="369"/>
      <c r="AK102" s="368"/>
      <c r="AL102" s="369"/>
      <c r="AM102" s="368">
        <v>36</v>
      </c>
      <c r="AN102" s="369"/>
      <c r="AO102" s="368">
        <f t="shared" si="16"/>
        <v>66</v>
      </c>
      <c r="AP102" s="369"/>
      <c r="AQ102" s="368"/>
      <c r="AR102" s="369"/>
      <c r="AS102" s="368"/>
      <c r="AT102" s="369"/>
      <c r="AU102" s="368"/>
      <c r="AV102" s="369"/>
      <c r="AW102" s="368">
        <v>3</v>
      </c>
      <c r="AX102" s="369"/>
      <c r="AY102" s="368"/>
      <c r="AZ102" s="369"/>
      <c r="BA102" s="368"/>
      <c r="BB102" s="369"/>
      <c r="BC102" s="368"/>
      <c r="BD102" s="369"/>
      <c r="BE102" s="411"/>
      <c r="BF102" s="412"/>
      <c r="BG102" s="216"/>
      <c r="BH102" s="228"/>
      <c r="BI102" s="127"/>
      <c r="BJ102" s="127"/>
    </row>
    <row r="103" spans="1:63" s="9" customFormat="1" ht="34.5" customHeight="1">
      <c r="A103" s="59"/>
      <c r="B103" s="219"/>
      <c r="C103" s="226"/>
      <c r="D103" s="279" t="s">
        <v>405</v>
      </c>
      <c r="E103" s="423" t="s">
        <v>406</v>
      </c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368"/>
      <c r="V103" s="369"/>
      <c r="W103" s="368">
        <v>4</v>
      </c>
      <c r="X103" s="369"/>
      <c r="Y103" s="368"/>
      <c r="Z103" s="369"/>
      <c r="AA103" s="368">
        <v>3</v>
      </c>
      <c r="AB103" s="369"/>
      <c r="AC103" s="368">
        <v>4</v>
      </c>
      <c r="AD103" s="369"/>
      <c r="AE103" s="368">
        <f t="shared" si="14"/>
        <v>120</v>
      </c>
      <c r="AF103" s="369"/>
      <c r="AG103" s="368">
        <f t="shared" si="15"/>
        <v>54</v>
      </c>
      <c r="AH103" s="369"/>
      <c r="AI103" s="368">
        <v>18</v>
      </c>
      <c r="AJ103" s="369"/>
      <c r="AK103" s="368"/>
      <c r="AL103" s="369"/>
      <c r="AM103" s="368">
        <v>36</v>
      </c>
      <c r="AN103" s="369"/>
      <c r="AO103" s="368">
        <f t="shared" si="16"/>
        <v>66</v>
      </c>
      <c r="AP103" s="369"/>
      <c r="AQ103" s="368"/>
      <c r="AR103" s="369"/>
      <c r="AS103" s="368"/>
      <c r="AT103" s="369"/>
      <c r="AU103" s="368"/>
      <c r="AV103" s="369"/>
      <c r="AW103" s="368">
        <v>3</v>
      </c>
      <c r="AX103" s="369"/>
      <c r="AY103" s="368"/>
      <c r="AZ103" s="369"/>
      <c r="BA103" s="368"/>
      <c r="BB103" s="369"/>
      <c r="BC103" s="368"/>
      <c r="BD103" s="369"/>
      <c r="BE103" s="411"/>
      <c r="BF103" s="412"/>
      <c r="BG103" s="216"/>
      <c r="BH103" s="228"/>
      <c r="BI103" s="127"/>
      <c r="BJ103" s="127"/>
    </row>
    <row r="104" spans="1:63" s="9" customFormat="1" ht="33.75" customHeight="1">
      <c r="A104" s="59"/>
      <c r="B104" s="219"/>
      <c r="C104" s="226"/>
      <c r="D104" s="279" t="s">
        <v>407</v>
      </c>
      <c r="E104" s="423" t="s">
        <v>408</v>
      </c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368"/>
      <c r="V104" s="369"/>
      <c r="W104" s="368">
        <v>4</v>
      </c>
      <c r="X104" s="369"/>
      <c r="Y104" s="368"/>
      <c r="Z104" s="369"/>
      <c r="AA104" s="368">
        <v>3</v>
      </c>
      <c r="AB104" s="369"/>
      <c r="AC104" s="368">
        <v>4</v>
      </c>
      <c r="AD104" s="369"/>
      <c r="AE104" s="368">
        <f t="shared" si="14"/>
        <v>120</v>
      </c>
      <c r="AF104" s="369"/>
      <c r="AG104" s="368">
        <f t="shared" si="15"/>
        <v>54</v>
      </c>
      <c r="AH104" s="369"/>
      <c r="AI104" s="368">
        <v>18</v>
      </c>
      <c r="AJ104" s="369"/>
      <c r="AK104" s="368"/>
      <c r="AL104" s="369"/>
      <c r="AM104" s="368">
        <v>36</v>
      </c>
      <c r="AN104" s="369"/>
      <c r="AO104" s="368">
        <f t="shared" si="16"/>
        <v>66</v>
      </c>
      <c r="AP104" s="369"/>
      <c r="AQ104" s="368"/>
      <c r="AR104" s="369"/>
      <c r="AS104" s="368"/>
      <c r="AT104" s="369"/>
      <c r="AU104" s="368"/>
      <c r="AV104" s="369"/>
      <c r="AW104" s="368">
        <v>3</v>
      </c>
      <c r="AX104" s="369"/>
      <c r="AY104" s="368"/>
      <c r="AZ104" s="369"/>
      <c r="BA104" s="368"/>
      <c r="BB104" s="369"/>
      <c r="BC104" s="368"/>
      <c r="BD104" s="369"/>
      <c r="BE104" s="411"/>
      <c r="BF104" s="412"/>
      <c r="BG104" s="216"/>
      <c r="BH104" s="228"/>
      <c r="BI104" s="127"/>
      <c r="BJ104" s="127"/>
    </row>
    <row r="105" spans="1:63" s="9" customFormat="1" ht="37.5" customHeight="1">
      <c r="A105" s="59"/>
      <c r="B105" s="219"/>
      <c r="C105" s="226"/>
      <c r="D105" s="279" t="s">
        <v>409</v>
      </c>
      <c r="E105" s="423" t="s">
        <v>410</v>
      </c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368"/>
      <c r="V105" s="369"/>
      <c r="W105" s="368">
        <v>4</v>
      </c>
      <c r="X105" s="369"/>
      <c r="Y105" s="368"/>
      <c r="Z105" s="369"/>
      <c r="AA105" s="368">
        <v>4</v>
      </c>
      <c r="AB105" s="369"/>
      <c r="AC105" s="368">
        <v>4</v>
      </c>
      <c r="AD105" s="369"/>
      <c r="AE105" s="368">
        <f t="shared" si="14"/>
        <v>120</v>
      </c>
      <c r="AF105" s="369"/>
      <c r="AG105" s="368">
        <f t="shared" si="15"/>
        <v>54</v>
      </c>
      <c r="AH105" s="369"/>
      <c r="AI105" s="368">
        <v>18</v>
      </c>
      <c r="AJ105" s="369"/>
      <c r="AK105" s="368"/>
      <c r="AL105" s="369"/>
      <c r="AM105" s="368">
        <v>36</v>
      </c>
      <c r="AN105" s="369"/>
      <c r="AO105" s="368">
        <f t="shared" si="16"/>
        <v>66</v>
      </c>
      <c r="AP105" s="369"/>
      <c r="AQ105" s="368"/>
      <c r="AR105" s="369"/>
      <c r="AS105" s="368"/>
      <c r="AT105" s="369"/>
      <c r="AU105" s="368"/>
      <c r="AV105" s="369"/>
      <c r="AW105" s="368">
        <v>3</v>
      </c>
      <c r="AX105" s="369"/>
      <c r="AY105" s="368"/>
      <c r="AZ105" s="369"/>
      <c r="BA105" s="368"/>
      <c r="BB105" s="369"/>
      <c r="BC105" s="368"/>
      <c r="BD105" s="369"/>
      <c r="BE105" s="411"/>
      <c r="BF105" s="412"/>
      <c r="BG105" s="216"/>
      <c r="BH105" s="228"/>
      <c r="BI105" s="127"/>
      <c r="BJ105" s="127"/>
    </row>
    <row r="106" spans="1:63" s="9" customFormat="1" ht="35.25" customHeight="1">
      <c r="A106" s="59"/>
      <c r="B106" s="219"/>
      <c r="C106" s="226"/>
      <c r="D106" s="279" t="s">
        <v>411</v>
      </c>
      <c r="E106" s="423" t="s">
        <v>412</v>
      </c>
      <c r="F106" s="424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368"/>
      <c r="V106" s="369"/>
      <c r="W106" s="368">
        <v>5</v>
      </c>
      <c r="X106" s="369"/>
      <c r="Y106" s="368"/>
      <c r="Z106" s="369"/>
      <c r="AA106" s="368">
        <v>4</v>
      </c>
      <c r="AB106" s="369"/>
      <c r="AC106" s="368">
        <v>4</v>
      </c>
      <c r="AD106" s="369"/>
      <c r="AE106" s="368">
        <f t="shared" si="14"/>
        <v>120</v>
      </c>
      <c r="AF106" s="369"/>
      <c r="AG106" s="368">
        <f t="shared" si="15"/>
        <v>54</v>
      </c>
      <c r="AH106" s="369"/>
      <c r="AI106" s="368">
        <v>18</v>
      </c>
      <c r="AJ106" s="369"/>
      <c r="AK106" s="368"/>
      <c r="AL106" s="369"/>
      <c r="AM106" s="368">
        <v>36</v>
      </c>
      <c r="AN106" s="369"/>
      <c r="AO106" s="368">
        <f t="shared" si="16"/>
        <v>66</v>
      </c>
      <c r="AP106" s="369"/>
      <c r="AQ106" s="368"/>
      <c r="AR106" s="369"/>
      <c r="AS106" s="368"/>
      <c r="AT106" s="369"/>
      <c r="AU106" s="368"/>
      <c r="AV106" s="369"/>
      <c r="AW106" s="368"/>
      <c r="AX106" s="369"/>
      <c r="AY106" s="368">
        <v>3</v>
      </c>
      <c r="AZ106" s="369"/>
      <c r="BA106" s="368"/>
      <c r="BB106" s="369"/>
      <c r="BC106" s="368"/>
      <c r="BD106" s="369"/>
      <c r="BE106" s="411"/>
      <c r="BF106" s="412"/>
      <c r="BG106" s="216"/>
      <c r="BH106" s="228"/>
      <c r="BI106" s="127"/>
      <c r="BJ106" s="127"/>
    </row>
    <row r="107" spans="1:63" s="15" customFormat="1" ht="32.25" customHeight="1">
      <c r="A107" s="131"/>
      <c r="B107" s="219"/>
      <c r="C107" s="226"/>
      <c r="D107" s="279" t="s">
        <v>413</v>
      </c>
      <c r="E107" s="423" t="s">
        <v>414</v>
      </c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368"/>
      <c r="V107" s="369"/>
      <c r="W107" s="368">
        <v>5</v>
      </c>
      <c r="X107" s="369"/>
      <c r="Y107" s="368"/>
      <c r="Z107" s="369"/>
      <c r="AA107" s="368">
        <v>4</v>
      </c>
      <c r="AB107" s="369"/>
      <c r="AC107" s="368">
        <v>4</v>
      </c>
      <c r="AD107" s="369"/>
      <c r="AE107" s="368">
        <f t="shared" si="14"/>
        <v>120</v>
      </c>
      <c r="AF107" s="369"/>
      <c r="AG107" s="368">
        <f t="shared" si="15"/>
        <v>54</v>
      </c>
      <c r="AH107" s="369"/>
      <c r="AI107" s="368">
        <v>18</v>
      </c>
      <c r="AJ107" s="369"/>
      <c r="AK107" s="368"/>
      <c r="AL107" s="369"/>
      <c r="AM107" s="368">
        <v>36</v>
      </c>
      <c r="AN107" s="369"/>
      <c r="AO107" s="368">
        <f t="shared" si="16"/>
        <v>66</v>
      </c>
      <c r="AP107" s="369"/>
      <c r="AQ107" s="368"/>
      <c r="AR107" s="369"/>
      <c r="AS107" s="368"/>
      <c r="AT107" s="369"/>
      <c r="AU107" s="368"/>
      <c r="AV107" s="369"/>
      <c r="AW107" s="368"/>
      <c r="AX107" s="369"/>
      <c r="AY107" s="368">
        <v>3</v>
      </c>
      <c r="AZ107" s="369"/>
      <c r="BA107" s="368"/>
      <c r="BB107" s="369"/>
      <c r="BC107" s="368"/>
      <c r="BD107" s="369"/>
      <c r="BE107" s="411"/>
      <c r="BF107" s="412"/>
      <c r="BG107" s="216"/>
      <c r="BH107" s="228"/>
      <c r="BI107" s="132"/>
      <c r="BJ107" s="132"/>
    </row>
    <row r="108" spans="1:63" s="15" customFormat="1" ht="39" customHeight="1">
      <c r="A108" s="131"/>
      <c r="B108" s="219"/>
      <c r="C108" s="226"/>
      <c r="D108" s="279" t="s">
        <v>415</v>
      </c>
      <c r="E108" s="423" t="s">
        <v>416</v>
      </c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368"/>
      <c r="V108" s="369"/>
      <c r="W108" s="368">
        <v>5</v>
      </c>
      <c r="X108" s="369"/>
      <c r="Y108" s="368"/>
      <c r="Z108" s="369"/>
      <c r="AA108" s="368">
        <v>5</v>
      </c>
      <c r="AB108" s="369"/>
      <c r="AC108" s="368">
        <v>4</v>
      </c>
      <c r="AD108" s="369"/>
      <c r="AE108" s="368">
        <f t="shared" si="14"/>
        <v>120</v>
      </c>
      <c r="AF108" s="369"/>
      <c r="AG108" s="368">
        <f>AI108+AK108+AM108</f>
        <v>54</v>
      </c>
      <c r="AH108" s="369"/>
      <c r="AI108" s="368">
        <v>18</v>
      </c>
      <c r="AJ108" s="369"/>
      <c r="AK108" s="368"/>
      <c r="AL108" s="369"/>
      <c r="AM108" s="368">
        <v>36</v>
      </c>
      <c r="AN108" s="369"/>
      <c r="AO108" s="368">
        <f t="shared" si="16"/>
        <v>66</v>
      </c>
      <c r="AP108" s="369"/>
      <c r="AQ108" s="368"/>
      <c r="AR108" s="369"/>
      <c r="AS108" s="368"/>
      <c r="AT108" s="369"/>
      <c r="AU108" s="368"/>
      <c r="AV108" s="369"/>
      <c r="AW108" s="368"/>
      <c r="AX108" s="369"/>
      <c r="AY108" s="368">
        <v>3</v>
      </c>
      <c r="AZ108" s="369"/>
      <c r="BA108" s="368"/>
      <c r="BB108" s="369"/>
      <c r="BC108" s="368"/>
      <c r="BD108" s="369"/>
      <c r="BE108" s="411"/>
      <c r="BF108" s="412"/>
      <c r="BG108" s="216"/>
      <c r="BH108" s="228"/>
      <c r="BI108" s="132"/>
      <c r="BJ108" s="132"/>
    </row>
    <row r="109" spans="1:63" s="273" customFormat="1" ht="39" customHeight="1">
      <c r="A109" s="276"/>
      <c r="B109" s="280"/>
      <c r="C109" s="281"/>
      <c r="D109" s="279" t="s">
        <v>417</v>
      </c>
      <c r="E109" s="423" t="s">
        <v>418</v>
      </c>
      <c r="F109" s="424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368"/>
      <c r="V109" s="369"/>
      <c r="W109" s="368">
        <v>5</v>
      </c>
      <c r="X109" s="369"/>
      <c r="Y109" s="368"/>
      <c r="Z109" s="369"/>
      <c r="AA109" s="368">
        <v>5</v>
      </c>
      <c r="AB109" s="369"/>
      <c r="AC109" s="368">
        <v>4</v>
      </c>
      <c r="AD109" s="369"/>
      <c r="AE109" s="368">
        <f>AC109*30</f>
        <v>120</v>
      </c>
      <c r="AF109" s="369"/>
      <c r="AG109" s="368">
        <f>AI109+AK109+AM109</f>
        <v>54</v>
      </c>
      <c r="AH109" s="369"/>
      <c r="AI109" s="368">
        <v>18</v>
      </c>
      <c r="AJ109" s="369"/>
      <c r="AK109" s="368"/>
      <c r="AL109" s="369"/>
      <c r="AM109" s="368">
        <v>36</v>
      </c>
      <c r="AN109" s="369"/>
      <c r="AO109" s="368">
        <f t="shared" si="16"/>
        <v>66</v>
      </c>
      <c r="AP109" s="369"/>
      <c r="AQ109" s="368"/>
      <c r="AR109" s="369"/>
      <c r="AS109" s="368"/>
      <c r="AT109" s="369"/>
      <c r="AU109" s="368"/>
      <c r="AV109" s="369"/>
      <c r="AW109" s="368"/>
      <c r="AX109" s="369"/>
      <c r="AY109" s="368">
        <v>3</v>
      </c>
      <c r="AZ109" s="369"/>
      <c r="BA109" s="368"/>
      <c r="BB109" s="369"/>
      <c r="BC109" s="368"/>
      <c r="BD109" s="369"/>
      <c r="BE109" s="411"/>
      <c r="BF109" s="412"/>
      <c r="BG109" s="278"/>
      <c r="BH109" s="282"/>
      <c r="BI109" s="277"/>
      <c r="BJ109" s="277"/>
    </row>
    <row r="110" spans="1:63" s="9" customFormat="1" ht="33" customHeight="1">
      <c r="A110" s="59"/>
      <c r="B110" s="219"/>
      <c r="C110" s="226"/>
      <c r="D110" s="279" t="s">
        <v>419</v>
      </c>
      <c r="E110" s="423" t="s">
        <v>420</v>
      </c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368"/>
      <c r="V110" s="369"/>
      <c r="W110" s="368">
        <v>5</v>
      </c>
      <c r="X110" s="369"/>
      <c r="Y110" s="368"/>
      <c r="Z110" s="369"/>
      <c r="AA110" s="368">
        <v>5</v>
      </c>
      <c r="AB110" s="369"/>
      <c r="AC110" s="368">
        <v>4</v>
      </c>
      <c r="AD110" s="369"/>
      <c r="AE110" s="368">
        <f>AC110*30</f>
        <v>120</v>
      </c>
      <c r="AF110" s="369"/>
      <c r="AG110" s="368">
        <f>AI110+AK110+AM110</f>
        <v>54</v>
      </c>
      <c r="AH110" s="369"/>
      <c r="AI110" s="368">
        <v>18</v>
      </c>
      <c r="AJ110" s="369"/>
      <c r="AK110" s="368"/>
      <c r="AL110" s="369"/>
      <c r="AM110" s="368">
        <v>36</v>
      </c>
      <c r="AN110" s="369"/>
      <c r="AO110" s="368">
        <f t="shared" si="16"/>
        <v>66</v>
      </c>
      <c r="AP110" s="369"/>
      <c r="AQ110" s="368"/>
      <c r="AR110" s="369"/>
      <c r="AS110" s="368"/>
      <c r="AT110" s="369"/>
      <c r="AU110" s="368"/>
      <c r="AV110" s="369"/>
      <c r="AW110" s="368"/>
      <c r="AX110" s="369"/>
      <c r="AY110" s="368"/>
      <c r="AZ110" s="369"/>
      <c r="BA110" s="368">
        <v>6</v>
      </c>
      <c r="BB110" s="369"/>
      <c r="BC110" s="368"/>
      <c r="BD110" s="369"/>
      <c r="BE110" s="411"/>
      <c r="BF110" s="412"/>
      <c r="BG110" s="216"/>
      <c r="BH110" s="228"/>
      <c r="BI110" s="127"/>
      <c r="BJ110" s="127"/>
    </row>
    <row r="111" spans="1:63" s="15" customFormat="1" ht="36" customHeight="1">
      <c r="A111" s="131"/>
      <c r="B111" s="219"/>
      <c r="C111" s="226"/>
      <c r="D111" s="279" t="s">
        <v>421</v>
      </c>
      <c r="E111" s="423" t="s">
        <v>422</v>
      </c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368"/>
      <c r="V111" s="369"/>
      <c r="W111" s="368">
        <v>6</v>
      </c>
      <c r="X111" s="369"/>
      <c r="Y111" s="368"/>
      <c r="Z111" s="369"/>
      <c r="AA111" s="368">
        <v>6</v>
      </c>
      <c r="AB111" s="369"/>
      <c r="AC111" s="368">
        <v>4</v>
      </c>
      <c r="AD111" s="369"/>
      <c r="AE111" s="368">
        <f>AC111*30</f>
        <v>120</v>
      </c>
      <c r="AF111" s="369"/>
      <c r="AG111" s="368">
        <f>AI111+AK111+AM111</f>
        <v>54</v>
      </c>
      <c r="AH111" s="369"/>
      <c r="AI111" s="368">
        <v>18</v>
      </c>
      <c r="AJ111" s="369"/>
      <c r="AK111" s="368"/>
      <c r="AL111" s="369"/>
      <c r="AM111" s="368">
        <v>36</v>
      </c>
      <c r="AN111" s="369"/>
      <c r="AO111" s="368">
        <f t="shared" si="16"/>
        <v>66</v>
      </c>
      <c r="AP111" s="369"/>
      <c r="AQ111" s="368"/>
      <c r="AR111" s="369"/>
      <c r="AS111" s="368"/>
      <c r="AT111" s="369"/>
      <c r="AU111" s="368"/>
      <c r="AV111" s="369"/>
      <c r="AW111" s="368"/>
      <c r="AX111" s="369"/>
      <c r="AY111" s="368"/>
      <c r="AZ111" s="369"/>
      <c r="BA111" s="368">
        <v>6</v>
      </c>
      <c r="BB111" s="369"/>
      <c r="BC111" s="368"/>
      <c r="BD111" s="369"/>
      <c r="BE111" s="411"/>
      <c r="BF111" s="412"/>
      <c r="BG111" s="216"/>
      <c r="BH111" s="228"/>
      <c r="BI111" s="132"/>
      <c r="BJ111" s="132"/>
    </row>
    <row r="112" spans="1:63" s="9" customFormat="1" ht="25.5" customHeight="1" thickBot="1">
      <c r="A112" s="59"/>
      <c r="B112" s="219"/>
      <c r="C112" s="226"/>
      <c r="D112" s="279" t="s">
        <v>423</v>
      </c>
      <c r="E112" s="423" t="s">
        <v>424</v>
      </c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368"/>
      <c r="V112" s="369"/>
      <c r="W112" s="368">
        <v>6</v>
      </c>
      <c r="X112" s="369"/>
      <c r="Y112" s="368"/>
      <c r="Z112" s="369"/>
      <c r="AA112" s="368">
        <v>6</v>
      </c>
      <c r="AB112" s="369"/>
      <c r="AC112" s="368">
        <v>4</v>
      </c>
      <c r="AD112" s="369"/>
      <c r="AE112" s="368">
        <f>AC112*30</f>
        <v>120</v>
      </c>
      <c r="AF112" s="369"/>
      <c r="AG112" s="368">
        <f>AI112+AK112+AM112</f>
        <v>54</v>
      </c>
      <c r="AH112" s="369"/>
      <c r="AI112" s="368">
        <v>18</v>
      </c>
      <c r="AJ112" s="369"/>
      <c r="AK112" s="368"/>
      <c r="AL112" s="369"/>
      <c r="AM112" s="368">
        <v>36</v>
      </c>
      <c r="AN112" s="369"/>
      <c r="AO112" s="368">
        <f t="shared" si="16"/>
        <v>66</v>
      </c>
      <c r="AP112" s="369"/>
      <c r="AQ112" s="368"/>
      <c r="AR112" s="369"/>
      <c r="AS112" s="368"/>
      <c r="AT112" s="369"/>
      <c r="AU112" s="368"/>
      <c r="AV112" s="369"/>
      <c r="AW112" s="368"/>
      <c r="AX112" s="369"/>
      <c r="AY112" s="368"/>
      <c r="AZ112" s="369"/>
      <c r="BA112" s="368">
        <v>6</v>
      </c>
      <c r="BB112" s="369"/>
      <c r="BC112" s="368"/>
      <c r="BD112" s="369"/>
      <c r="BE112" s="411"/>
      <c r="BF112" s="412"/>
      <c r="BG112" s="216"/>
      <c r="BH112" s="228"/>
      <c r="BI112" s="127"/>
      <c r="BJ112" s="127"/>
    </row>
    <row r="113" spans="1:63" s="6" customFormat="1" ht="25.5" customHeight="1" thickBot="1">
      <c r="A113" s="41"/>
      <c r="B113" s="221"/>
      <c r="C113" s="223"/>
      <c r="D113" s="307" t="s">
        <v>341</v>
      </c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9"/>
      <c r="U113" s="298">
        <f>COUNT(U99:V112)</f>
        <v>0</v>
      </c>
      <c r="V113" s="301"/>
      <c r="W113" s="298">
        <f t="shared" ref="W113" si="17">COUNT(W99:X112)</f>
        <v>14</v>
      </c>
      <c r="X113" s="301"/>
      <c r="Y113" s="298">
        <f t="shared" ref="Y113" si="18">COUNT(Y99:Z112)</f>
        <v>0</v>
      </c>
      <c r="Z113" s="301"/>
      <c r="AA113" s="298">
        <f t="shared" ref="AA113" si="19">COUNT(AA99:AB112)</f>
        <v>14</v>
      </c>
      <c r="AB113" s="301"/>
      <c r="AC113" s="298">
        <f>SUM(AC99:AD112)</f>
        <v>56</v>
      </c>
      <c r="AD113" s="301"/>
      <c r="AE113" s="298">
        <f t="shared" ref="AE113" si="20">SUM(AE99:AF112)</f>
        <v>1680</v>
      </c>
      <c r="AF113" s="301"/>
      <c r="AG113" s="298">
        <f t="shared" ref="AG113" si="21">SUM(AG99:AH112)</f>
        <v>756</v>
      </c>
      <c r="AH113" s="301"/>
      <c r="AI113" s="298">
        <f t="shared" ref="AI113" si="22">SUM(AI99:AJ112)</f>
        <v>252</v>
      </c>
      <c r="AJ113" s="301"/>
      <c r="AK113" s="298">
        <f t="shared" ref="AK113" si="23">SUM(AK99:AL112)</f>
        <v>0</v>
      </c>
      <c r="AL113" s="301"/>
      <c r="AM113" s="298">
        <f t="shared" ref="AM113" si="24">SUM(AM99:AN112)</f>
        <v>504</v>
      </c>
      <c r="AN113" s="301"/>
      <c r="AO113" s="298">
        <f t="shared" ref="AO113" si="25">SUM(AO99:AP112)</f>
        <v>924</v>
      </c>
      <c r="AP113" s="301"/>
      <c r="AQ113" s="298">
        <f t="shared" ref="AQ113" si="26">SUM(AQ99:AR112)</f>
        <v>0</v>
      </c>
      <c r="AR113" s="299"/>
      <c r="AS113" s="300">
        <f t="shared" ref="AS113" si="27">SUM(AS99:AT112)</f>
        <v>3</v>
      </c>
      <c r="AT113" s="301"/>
      <c r="AU113" s="298">
        <f t="shared" ref="AU113" si="28">SUM(AU99:AV112)</f>
        <v>6</v>
      </c>
      <c r="AV113" s="299"/>
      <c r="AW113" s="300">
        <f t="shared" ref="AW113" si="29">SUM(AW99:AX112)</f>
        <v>12</v>
      </c>
      <c r="AX113" s="301"/>
      <c r="AY113" s="298">
        <f t="shared" ref="AY113" si="30">SUM(AY99:AZ112)</f>
        <v>12</v>
      </c>
      <c r="AZ113" s="299"/>
      <c r="BA113" s="300">
        <f t="shared" ref="BA113" si="31">SUM(BA99:BB112)</f>
        <v>18</v>
      </c>
      <c r="BB113" s="301"/>
      <c r="BC113" s="298"/>
      <c r="BD113" s="299"/>
      <c r="BE113" s="300"/>
      <c r="BF113" s="301"/>
      <c r="BG113" s="41"/>
      <c r="BH113" s="228"/>
      <c r="BI113" s="126"/>
      <c r="BJ113" s="126"/>
      <c r="BK113" s="29"/>
    </row>
    <row r="114" spans="1:63" s="248" customFormat="1" ht="25.5" customHeight="1" thickBot="1">
      <c r="A114" s="123"/>
      <c r="B114" s="124"/>
      <c r="C114" s="135"/>
      <c r="D114" s="416" t="s">
        <v>342</v>
      </c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8"/>
      <c r="U114" s="298">
        <f>U113+U97</f>
        <v>0</v>
      </c>
      <c r="V114" s="301"/>
      <c r="W114" s="298">
        <f t="shared" ref="W114" si="32">W113+W97</f>
        <v>15</v>
      </c>
      <c r="X114" s="301"/>
      <c r="Y114" s="298">
        <f t="shared" ref="Y114" si="33">Y113+Y97</f>
        <v>0</v>
      </c>
      <c r="Z114" s="301"/>
      <c r="AA114" s="298">
        <f t="shared" ref="AA114" si="34">AA113+AA97</f>
        <v>14</v>
      </c>
      <c r="AB114" s="301"/>
      <c r="AC114" s="298">
        <f t="shared" ref="AC114" si="35">AC113+AC97</f>
        <v>60</v>
      </c>
      <c r="AD114" s="301"/>
      <c r="AE114" s="298">
        <f t="shared" ref="AE114" si="36">AE113+AE97</f>
        <v>1800</v>
      </c>
      <c r="AF114" s="301"/>
      <c r="AG114" s="298">
        <f t="shared" ref="AG114" si="37">AG113+AG97</f>
        <v>792</v>
      </c>
      <c r="AH114" s="301"/>
      <c r="AI114" s="298">
        <f t="shared" ref="AI114" si="38">AI113+AI97</f>
        <v>270</v>
      </c>
      <c r="AJ114" s="301"/>
      <c r="AK114" s="298">
        <f t="shared" ref="AK114" si="39">AK113+AK97</f>
        <v>18</v>
      </c>
      <c r="AL114" s="301"/>
      <c r="AM114" s="298">
        <f t="shared" ref="AM114" si="40">AM113+AM97</f>
        <v>504</v>
      </c>
      <c r="AN114" s="301"/>
      <c r="AO114" s="298">
        <f t="shared" ref="AO114" si="41">AO113+AO97</f>
        <v>948</v>
      </c>
      <c r="AP114" s="301"/>
      <c r="AQ114" s="364">
        <f>AQ113+AQ97</f>
        <v>0</v>
      </c>
      <c r="AR114" s="365"/>
      <c r="AS114" s="366">
        <f t="shared" ref="AS114" si="42">AS113+AS97</f>
        <v>3</v>
      </c>
      <c r="AT114" s="367"/>
      <c r="AU114" s="364">
        <f t="shared" ref="AU114" si="43">AU113+AU97</f>
        <v>6</v>
      </c>
      <c r="AV114" s="365"/>
      <c r="AW114" s="366">
        <f t="shared" ref="AW114" si="44">AW113+AW97</f>
        <v>14</v>
      </c>
      <c r="AX114" s="367"/>
      <c r="AY114" s="364">
        <f t="shared" ref="AY114" si="45">AY113+AY97</f>
        <v>12</v>
      </c>
      <c r="AZ114" s="365"/>
      <c r="BA114" s="366">
        <f t="shared" ref="BA114" si="46">BA113+BA97</f>
        <v>18</v>
      </c>
      <c r="BB114" s="367"/>
      <c r="BC114" s="364"/>
      <c r="BD114" s="365"/>
      <c r="BE114" s="366"/>
      <c r="BF114" s="367"/>
      <c r="BG114" s="134"/>
      <c r="BH114" s="133"/>
      <c r="BI114" s="133"/>
      <c r="BJ114" s="133"/>
    </row>
    <row r="115" spans="1:63" s="16" customFormat="1" ht="27" customHeight="1" thickBot="1">
      <c r="A115" s="136"/>
      <c r="B115" s="136"/>
      <c r="C115" s="137"/>
      <c r="D115" s="413" t="s">
        <v>49</v>
      </c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5"/>
      <c r="U115" s="409" t="s">
        <v>352</v>
      </c>
      <c r="V115" s="410"/>
      <c r="W115" s="409" t="s">
        <v>370</v>
      </c>
      <c r="X115" s="410"/>
      <c r="Y115" s="409" t="s">
        <v>351</v>
      </c>
      <c r="Z115" s="410"/>
      <c r="AA115" s="409">
        <v>32</v>
      </c>
      <c r="AB115" s="410"/>
      <c r="AC115" s="409">
        <f>AC114+AC92</f>
        <v>240</v>
      </c>
      <c r="AD115" s="410"/>
      <c r="AE115" s="407">
        <f>AE114+AE92</f>
        <v>11985</v>
      </c>
      <c r="AF115" s="408"/>
      <c r="AG115" s="407">
        <f>AG114+AG92</f>
        <v>4564</v>
      </c>
      <c r="AH115" s="408"/>
      <c r="AI115" s="407">
        <f>AI114+AI92</f>
        <v>1764</v>
      </c>
      <c r="AJ115" s="408"/>
      <c r="AK115" s="407">
        <f>AK114+AK92</f>
        <v>1440</v>
      </c>
      <c r="AL115" s="408"/>
      <c r="AM115" s="407">
        <f>AM114+AM92</f>
        <v>1360</v>
      </c>
      <c r="AN115" s="408"/>
      <c r="AO115" s="407">
        <f>AO114+AO92</f>
        <v>4226</v>
      </c>
      <c r="AP115" s="408"/>
      <c r="AQ115" s="364"/>
      <c r="AR115" s="365"/>
      <c r="AS115" s="366"/>
      <c r="AT115" s="367"/>
      <c r="AU115" s="364"/>
      <c r="AV115" s="365"/>
      <c r="AW115" s="366"/>
      <c r="AX115" s="367"/>
      <c r="AY115" s="364"/>
      <c r="AZ115" s="365"/>
      <c r="BA115" s="366"/>
      <c r="BB115" s="367"/>
      <c r="BC115" s="364"/>
      <c r="BD115" s="365"/>
      <c r="BE115" s="366"/>
      <c r="BF115" s="367"/>
      <c r="BG115" s="134"/>
      <c r="BH115" s="133"/>
      <c r="BI115" s="133"/>
      <c r="BJ115" s="133"/>
    </row>
    <row r="116" spans="1:63" s="16" customFormat="1" ht="23.25" customHeight="1" thickBot="1">
      <c r="A116" s="136"/>
      <c r="B116" s="136"/>
      <c r="C116" s="137"/>
      <c r="D116" s="403" t="s">
        <v>50</v>
      </c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364">
        <f>AQ114+AQ92</f>
        <v>63</v>
      </c>
      <c r="AR116" s="365"/>
      <c r="AS116" s="366">
        <f>AS114+AS92</f>
        <v>71</v>
      </c>
      <c r="AT116" s="367"/>
      <c r="AU116" s="405">
        <f>AU114+AU92</f>
        <v>43</v>
      </c>
      <c r="AV116" s="406"/>
      <c r="AW116" s="366">
        <f>AW114+AW92</f>
        <v>30</v>
      </c>
      <c r="AX116" s="367"/>
      <c r="AY116" s="364">
        <f>AY114+AY92</f>
        <v>28</v>
      </c>
      <c r="AZ116" s="365"/>
      <c r="BA116" s="366">
        <f>BA114+BA92</f>
        <v>30</v>
      </c>
      <c r="BB116" s="367"/>
      <c r="BC116" s="364"/>
      <c r="BD116" s="365"/>
      <c r="BE116" s="366"/>
      <c r="BF116" s="367"/>
      <c r="BG116" s="133"/>
      <c r="BH116" s="133"/>
      <c r="BI116" s="133"/>
      <c r="BJ116" s="133"/>
    </row>
    <row r="117" spans="1:63" s="248" customFormat="1" ht="22.5" customHeight="1" thickBot="1">
      <c r="A117" s="123"/>
      <c r="B117" s="123"/>
      <c r="C117" s="123"/>
      <c r="D117" s="400" t="s">
        <v>51</v>
      </c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401"/>
      <c r="AQ117" s="364">
        <v>4</v>
      </c>
      <c r="AR117" s="386"/>
      <c r="AS117" s="366" t="s">
        <v>307</v>
      </c>
      <c r="AT117" s="367"/>
      <c r="AU117" s="364">
        <v>3</v>
      </c>
      <c r="AV117" s="386"/>
      <c r="AW117" s="366">
        <v>4</v>
      </c>
      <c r="AX117" s="367"/>
      <c r="AY117" s="364">
        <v>2</v>
      </c>
      <c r="AZ117" s="386"/>
      <c r="BA117" s="366">
        <v>3</v>
      </c>
      <c r="BB117" s="367"/>
      <c r="BC117" s="364"/>
      <c r="BD117" s="386"/>
      <c r="BE117" s="366"/>
      <c r="BF117" s="365"/>
      <c r="BG117" s="123"/>
      <c r="BH117" s="123"/>
      <c r="BI117" s="123"/>
      <c r="BJ117" s="123"/>
    </row>
    <row r="118" spans="1:63" s="248" customFormat="1" ht="24" customHeight="1" thickBot="1">
      <c r="A118" s="123"/>
      <c r="B118" s="123"/>
      <c r="C118" s="123"/>
      <c r="D118" s="400" t="s">
        <v>52</v>
      </c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364" t="s">
        <v>353</v>
      </c>
      <c r="AR118" s="386"/>
      <c r="AS118" s="366">
        <v>3</v>
      </c>
      <c r="AT118" s="367"/>
      <c r="AU118" s="364">
        <v>1</v>
      </c>
      <c r="AV118" s="386"/>
      <c r="AW118" s="366">
        <v>3</v>
      </c>
      <c r="AX118" s="367"/>
      <c r="AY118" s="364">
        <v>4</v>
      </c>
      <c r="AZ118" s="386"/>
      <c r="BA118" s="366">
        <v>3</v>
      </c>
      <c r="BB118" s="367"/>
      <c r="BC118" s="364"/>
      <c r="BD118" s="386"/>
      <c r="BE118" s="366"/>
      <c r="BF118" s="365"/>
      <c r="BG118" s="123"/>
      <c r="BH118" s="123"/>
      <c r="BI118" s="123"/>
      <c r="BJ118" s="123"/>
    </row>
    <row r="119" spans="1:63" s="248" customFormat="1" ht="23.25" customHeight="1" thickBot="1">
      <c r="D119" s="400" t="s">
        <v>53</v>
      </c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2"/>
      <c r="AQ119" s="364"/>
      <c r="AR119" s="386"/>
      <c r="AS119" s="366"/>
      <c r="AT119" s="367"/>
      <c r="AU119" s="364"/>
      <c r="AV119" s="386"/>
      <c r="AW119" s="366"/>
      <c r="AX119" s="367"/>
      <c r="AY119" s="364">
        <v>1</v>
      </c>
      <c r="AZ119" s="386"/>
      <c r="BA119" s="366"/>
      <c r="BB119" s="367"/>
      <c r="BC119" s="364"/>
      <c r="BD119" s="386"/>
      <c r="BE119" s="366"/>
      <c r="BF119" s="365"/>
    </row>
    <row r="120" spans="1:63" s="248" customFormat="1" ht="24.75" customHeight="1" thickBot="1">
      <c r="D120" s="397" t="s">
        <v>54</v>
      </c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  <c r="AP120" s="399"/>
      <c r="AQ120" s="364"/>
      <c r="AR120" s="386"/>
      <c r="AS120" s="366"/>
      <c r="AT120" s="367"/>
      <c r="AU120" s="364" t="s">
        <v>297</v>
      </c>
      <c r="AV120" s="386"/>
      <c r="AW120" s="366" t="s">
        <v>297</v>
      </c>
      <c r="AX120" s="367"/>
      <c r="AY120" s="364"/>
      <c r="AZ120" s="386"/>
      <c r="BA120" s="366"/>
      <c r="BB120" s="367"/>
      <c r="BC120" s="364"/>
      <c r="BD120" s="386"/>
      <c r="BE120" s="366"/>
      <c r="BF120" s="367"/>
    </row>
    <row r="121" spans="1:63" s="248" customFormat="1" ht="18" customHeight="1" thickBot="1">
      <c r="A121" s="1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387"/>
      <c r="BE121" s="387"/>
      <c r="BF121" s="387"/>
    </row>
    <row r="122" spans="1:63" s="248" customFormat="1" ht="28.5" customHeight="1" thickBot="1">
      <c r="A122" s="17"/>
      <c r="D122" s="18"/>
      <c r="E122" s="388" t="s">
        <v>56</v>
      </c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90"/>
      <c r="V122" s="391"/>
      <c r="W122" s="392"/>
      <c r="X122" s="393"/>
      <c r="Y122" s="394"/>
      <c r="Z122" s="395"/>
      <c r="AA122" s="379"/>
      <c r="AB122" s="380"/>
      <c r="AC122" s="379"/>
      <c r="AD122" s="380"/>
      <c r="AE122" s="379"/>
      <c r="AF122" s="380"/>
      <c r="AG122" s="379"/>
      <c r="AH122" s="380"/>
      <c r="AI122" s="381" t="s">
        <v>354</v>
      </c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3"/>
      <c r="BG122" s="191"/>
    </row>
    <row r="123" spans="1:63" s="248" customFormat="1" ht="25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6"/>
    </row>
    <row r="124" spans="1:63" s="248" customFormat="1" ht="25.5" customHeight="1">
      <c r="A124" s="144"/>
      <c r="B124" s="123"/>
      <c r="C124" s="123"/>
      <c r="D124" s="145"/>
      <c r="E124" s="146"/>
      <c r="F124" s="146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384"/>
      <c r="BE124" s="384"/>
      <c r="BF124" s="384"/>
      <c r="BG124" s="16"/>
    </row>
    <row r="125" spans="1:63" s="248" customFormat="1" ht="25.5" customHeight="1">
      <c r="A125" s="144"/>
      <c r="B125" s="123"/>
      <c r="C125" s="123"/>
      <c r="D125" s="145"/>
      <c r="E125" s="146"/>
      <c r="F125" s="146"/>
      <c r="G125" s="385" t="s">
        <v>120</v>
      </c>
      <c r="H125" s="385"/>
      <c r="I125" s="385"/>
      <c r="J125" s="385"/>
      <c r="K125" s="385"/>
      <c r="L125" s="385"/>
      <c r="M125" s="385"/>
      <c r="N125" s="385"/>
      <c r="O125" s="192"/>
      <c r="P125" s="149"/>
      <c r="Q125" s="149"/>
      <c r="R125" s="149"/>
      <c r="S125" s="150"/>
      <c r="T125" s="151"/>
      <c r="U125" s="151"/>
      <c r="V125" s="152"/>
      <c r="W125" s="153"/>
      <c r="X125" s="396" t="s">
        <v>372</v>
      </c>
      <c r="Y125" s="396"/>
      <c r="Z125" s="396"/>
      <c r="AA125" s="396"/>
      <c r="AB125" s="396"/>
      <c r="AC125" s="396"/>
      <c r="AD125" s="39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256"/>
      <c r="AR125" s="256"/>
      <c r="AS125" s="256"/>
      <c r="AT125" s="256"/>
      <c r="AU125" s="256"/>
      <c r="AV125" s="256"/>
      <c r="AW125" s="256"/>
      <c r="AX125" s="256"/>
      <c r="AY125" s="256"/>
      <c r="AZ125" s="256"/>
      <c r="BA125" s="256"/>
      <c r="BB125" s="256"/>
      <c r="BC125" s="256"/>
      <c r="BD125" s="256"/>
      <c r="BE125" s="256"/>
      <c r="BF125" s="256"/>
      <c r="BG125" s="16"/>
    </row>
    <row r="126" spans="1:63" s="248" customFormat="1" ht="18" customHeight="1">
      <c r="A126" s="144"/>
      <c r="B126" s="123"/>
      <c r="C126" s="123"/>
      <c r="D126" s="145"/>
      <c r="E126" s="146"/>
      <c r="F126" s="146"/>
      <c r="G126" s="192"/>
      <c r="H126" s="192"/>
      <c r="I126" s="192"/>
      <c r="J126" s="192"/>
      <c r="K126" s="192"/>
      <c r="L126" s="192"/>
      <c r="M126" s="192"/>
      <c r="N126" s="192"/>
      <c r="O126" s="192"/>
      <c r="P126" s="123"/>
      <c r="Q126" s="377" t="s">
        <v>59</v>
      </c>
      <c r="R126" s="377"/>
      <c r="S126" s="377"/>
      <c r="T126" s="377"/>
      <c r="U126" s="123"/>
      <c r="V126" s="123"/>
      <c r="W126" s="123"/>
      <c r="X126" s="123"/>
      <c r="Y126" s="123"/>
      <c r="Z126" s="166" t="s">
        <v>60</v>
      </c>
      <c r="AA126" s="166"/>
      <c r="AB126" s="123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19"/>
    </row>
    <row r="127" spans="1:63" s="248" customFormat="1" ht="25.5" customHeight="1">
      <c r="A127" s="144"/>
      <c r="B127" s="123"/>
      <c r="C127" s="123"/>
      <c r="D127" s="145"/>
      <c r="E127" s="146"/>
      <c r="F127" s="146"/>
      <c r="G127" s="147"/>
      <c r="H127" s="147"/>
      <c r="I127" s="147"/>
      <c r="J127" s="147"/>
      <c r="K127" s="147"/>
      <c r="L127" s="147"/>
      <c r="M127" s="147"/>
      <c r="N127" s="147"/>
      <c r="O127" s="147"/>
      <c r="P127" s="163"/>
      <c r="Q127" s="123"/>
      <c r="R127" s="123"/>
      <c r="S127" s="123"/>
      <c r="T127" s="123"/>
      <c r="U127" s="164"/>
      <c r="V127" s="165"/>
      <c r="W127" s="165"/>
      <c r="X127" s="162"/>
      <c r="Y127" s="162"/>
      <c r="Z127" s="166"/>
      <c r="AA127" s="166"/>
      <c r="AB127" s="162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9"/>
    </row>
    <row r="128" spans="1:63" s="248" customFormat="1" ht="30" customHeight="1">
      <c r="A128" s="144"/>
      <c r="B128" s="123"/>
      <c r="C128" s="123"/>
      <c r="D128" s="145"/>
      <c r="E128" s="146"/>
      <c r="F128" s="146"/>
      <c r="G128" s="148" t="s">
        <v>362</v>
      </c>
      <c r="H128" s="148"/>
      <c r="I128" s="148"/>
      <c r="J128" s="148"/>
      <c r="K128" s="148"/>
      <c r="L128" s="148"/>
      <c r="M128" s="148"/>
      <c r="N128" s="148"/>
      <c r="O128" s="148"/>
      <c r="P128" s="149"/>
      <c r="Q128" s="149"/>
      <c r="R128" s="149"/>
      <c r="S128" s="150"/>
      <c r="T128" s="151"/>
      <c r="U128" s="151"/>
      <c r="V128" s="152"/>
      <c r="W128" s="153"/>
      <c r="X128" s="396" t="s">
        <v>425</v>
      </c>
      <c r="Y128" s="396"/>
      <c r="Z128" s="396"/>
      <c r="AA128" s="396"/>
      <c r="AB128" s="396"/>
      <c r="AC128" s="396"/>
      <c r="AD128" s="396"/>
      <c r="AE128" s="156"/>
      <c r="AF128" s="155"/>
      <c r="AG128" s="155"/>
      <c r="AH128" s="363" t="s">
        <v>168</v>
      </c>
      <c r="AI128" s="363"/>
      <c r="AJ128" s="363"/>
      <c r="AK128" s="363"/>
      <c r="AL128" s="363"/>
      <c r="AM128" s="363"/>
      <c r="AN128" s="363"/>
      <c r="AO128" s="363"/>
      <c r="AP128" s="363"/>
      <c r="AQ128" s="363"/>
      <c r="AR128" s="363"/>
      <c r="AS128" s="363"/>
      <c r="AT128" s="363"/>
      <c r="AU128" s="363"/>
      <c r="AV128" s="149"/>
      <c r="AW128" s="149"/>
      <c r="AX128" s="149"/>
      <c r="AY128" s="150"/>
      <c r="AZ128" s="257" t="s">
        <v>371</v>
      </c>
      <c r="BA128" s="257"/>
      <c r="BB128" s="257"/>
      <c r="BC128" s="257"/>
      <c r="BD128" s="257"/>
      <c r="BE128" s="257"/>
      <c r="BF128" s="151"/>
      <c r="BG128" s="19"/>
    </row>
    <row r="129" spans="1:62" s="248" customFormat="1" ht="16.5" customHeight="1">
      <c r="A129" s="144"/>
      <c r="B129" s="123"/>
      <c r="C129" s="123"/>
      <c r="D129" s="145"/>
      <c r="E129" s="146"/>
      <c r="F129" s="146"/>
      <c r="G129" s="158"/>
      <c r="H129" s="159"/>
      <c r="I129" s="160"/>
      <c r="J129" s="161"/>
      <c r="K129" s="161"/>
      <c r="L129" s="160"/>
      <c r="M129" s="162"/>
      <c r="N129" s="162"/>
      <c r="O129" s="162"/>
      <c r="P129" s="163"/>
      <c r="Q129" s="377" t="s">
        <v>59</v>
      </c>
      <c r="R129" s="377"/>
      <c r="S129" s="377"/>
      <c r="T129" s="377"/>
      <c r="U129" s="164"/>
      <c r="V129" s="165"/>
      <c r="W129" s="165"/>
      <c r="X129" s="162"/>
      <c r="Y129" s="162"/>
      <c r="Z129" s="166" t="s">
        <v>60</v>
      </c>
      <c r="AA129" s="166"/>
      <c r="AB129" s="162"/>
      <c r="AC129" s="168"/>
      <c r="AD129" s="168"/>
      <c r="AE129" s="168"/>
      <c r="AF129" s="168"/>
      <c r="AG129" s="168"/>
      <c r="AH129" s="168"/>
      <c r="AI129" s="168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378" t="s">
        <v>59</v>
      </c>
      <c r="AX129" s="378"/>
      <c r="AY129" s="378"/>
      <c r="AZ129" s="165"/>
      <c r="BA129" s="164"/>
      <c r="BB129" s="166" t="s">
        <v>60</v>
      </c>
      <c r="BC129" s="166"/>
      <c r="BD129" s="162"/>
      <c r="BE129" s="162"/>
      <c r="BF129" s="165"/>
      <c r="BG129" s="20"/>
    </row>
    <row r="130" spans="1:62" s="248" customFormat="1" ht="16.5" customHeight="1">
      <c r="A130" s="144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21"/>
    </row>
    <row r="131" spans="1:62" s="248" customFormat="1" ht="18.75" customHeight="1">
      <c r="A131" s="17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38"/>
      <c r="AF131" s="138"/>
    </row>
    <row r="132" spans="1:62" s="248" customFormat="1" ht="16.5" customHeight="1">
      <c r="A132" s="17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38"/>
      <c r="Y132" s="138"/>
      <c r="Z132" s="138"/>
      <c r="AA132" s="138"/>
      <c r="AB132" s="138"/>
      <c r="AC132" s="138"/>
      <c r="AD132" s="138"/>
      <c r="AE132" s="138"/>
      <c r="AF132" s="138"/>
    </row>
    <row r="133" spans="1:62" s="248" customFormat="1" ht="21.75" customHeight="1">
      <c r="A133" s="17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</row>
    <row r="134" spans="1:62" ht="23.25" customHeight="1">
      <c r="B134" s="248"/>
      <c r="C134" s="248"/>
      <c r="D134" s="248"/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39"/>
      <c r="AC134" s="139"/>
      <c r="AD134" s="139"/>
      <c r="AE134" s="139"/>
      <c r="AF134" s="140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  <c r="BI134" s="248"/>
      <c r="BJ134" s="248"/>
    </row>
    <row r="135" spans="1:62" ht="24" customHeight="1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39"/>
      <c r="AC135" s="139"/>
      <c r="AD135" s="139"/>
      <c r="AE135" s="139"/>
      <c r="AF135" s="140"/>
      <c r="AP135" s="25"/>
      <c r="AW135" s="16"/>
      <c r="AX135" s="16"/>
      <c r="AY135" s="16"/>
      <c r="AZ135" s="16"/>
      <c r="BA135" s="16"/>
      <c r="BB135" s="16"/>
      <c r="BC135" s="16"/>
      <c r="BD135" s="16"/>
      <c r="BE135" s="16"/>
      <c r="BF135" s="26"/>
      <c r="BG135" s="16"/>
      <c r="BH135" s="16"/>
      <c r="BI135" s="16"/>
      <c r="BJ135" s="16"/>
    </row>
    <row r="136" spans="1:62" ht="20.25" customHeight="1">
      <c r="O136" s="1"/>
      <c r="P136" s="1"/>
      <c r="Q136" s="9"/>
      <c r="R136" s="9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W136" s="9"/>
      <c r="AZ136" s="9"/>
      <c r="BC136" s="28"/>
      <c r="BF136" s="28"/>
      <c r="BG136" s="28"/>
      <c r="BH136" s="28"/>
      <c r="BI136" s="28"/>
    </row>
    <row r="137" spans="1:62" ht="20.25" customHeight="1">
      <c r="M137" s="25"/>
      <c r="N137" s="25"/>
      <c r="O137" s="1"/>
      <c r="P137" s="1"/>
      <c r="Q137" s="7"/>
      <c r="R137" s="7"/>
      <c r="S137" s="1"/>
      <c r="T137" s="1"/>
      <c r="U137" s="1"/>
      <c r="V137" s="1"/>
      <c r="W137" s="1"/>
      <c r="X137" s="1"/>
    </row>
    <row r="138" spans="1:62" ht="20.25" customHeight="1">
      <c r="M138" s="1"/>
      <c r="N138" s="1"/>
      <c r="AW138" s="25"/>
      <c r="AY138" s="7"/>
    </row>
    <row r="139" spans="1:62" ht="21" customHeight="1">
      <c r="AY139" s="7"/>
      <c r="BF139" s="7"/>
    </row>
    <row r="142" spans="1:62">
      <c r="AX142" s="7"/>
      <c r="AY142" s="7"/>
    </row>
    <row r="145" spans="28:28">
      <c r="AB145" s="268"/>
    </row>
  </sheetData>
  <mergeCells count="1590">
    <mergeCell ref="BC67:BD67"/>
    <mergeCell ref="BE67:BF67"/>
    <mergeCell ref="E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E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109:BF109"/>
    <mergeCell ref="E102:T102"/>
    <mergeCell ref="E103:T103"/>
    <mergeCell ref="E104:T104"/>
    <mergeCell ref="E105:T105"/>
    <mergeCell ref="E106:T106"/>
    <mergeCell ref="E107:T107"/>
    <mergeCell ref="E108:T108"/>
    <mergeCell ref="E109:T109"/>
    <mergeCell ref="E110:T110"/>
    <mergeCell ref="E101:T101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U109:V109"/>
    <mergeCell ref="AW102:AX102"/>
    <mergeCell ref="AY102:AZ102"/>
    <mergeCell ref="BA102:BB102"/>
    <mergeCell ref="E75:T75"/>
    <mergeCell ref="E76:T76"/>
    <mergeCell ref="E77:T77"/>
    <mergeCell ref="E78:T78"/>
    <mergeCell ref="E79:T79"/>
    <mergeCell ref="E80:T80"/>
    <mergeCell ref="E81:T81"/>
    <mergeCell ref="E82:T82"/>
    <mergeCell ref="E83:T83"/>
    <mergeCell ref="AW82:AX82"/>
    <mergeCell ref="AY82:AZ82"/>
    <mergeCell ref="BA82:BB82"/>
    <mergeCell ref="BC82:BD82"/>
    <mergeCell ref="BE82:BF82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A81:BB81"/>
    <mergeCell ref="BC81:BD81"/>
    <mergeCell ref="BE81:BF81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U81:V81"/>
    <mergeCell ref="W81:X81"/>
    <mergeCell ref="Y81:Z81"/>
    <mergeCell ref="AA46:AB46"/>
    <mergeCell ref="AQ41:AR41"/>
    <mergeCell ref="AK47:AL47"/>
    <mergeCell ref="AM47:AN47"/>
    <mergeCell ref="AO47:AP47"/>
    <mergeCell ref="AQ47:AR47"/>
    <mergeCell ref="AG52:AH52"/>
    <mergeCell ref="AI52:AJ52"/>
    <mergeCell ref="AK52:AL52"/>
    <mergeCell ref="AM52:AN52"/>
    <mergeCell ref="AO52:AP52"/>
    <mergeCell ref="AQ52:AR52"/>
    <mergeCell ref="AM55:AN55"/>
    <mergeCell ref="AO55:AP55"/>
    <mergeCell ref="AQ55:AR55"/>
    <mergeCell ref="AM64:AN64"/>
    <mergeCell ref="AO64:AP64"/>
    <mergeCell ref="BA40:BB40"/>
    <mergeCell ref="BC40:BD40"/>
    <mergeCell ref="BE40:BF40"/>
    <mergeCell ref="AQ39:BF39"/>
    <mergeCell ref="AQ40:AR40"/>
    <mergeCell ref="E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S40:AT40"/>
    <mergeCell ref="W35:X40"/>
    <mergeCell ref="Y35:Z40"/>
    <mergeCell ref="AA35:AB40"/>
    <mergeCell ref="E41:T41"/>
    <mergeCell ref="AG47:AH47"/>
    <mergeCell ref="AI47:AJ47"/>
    <mergeCell ref="X10:AU10"/>
    <mergeCell ref="Q11:AU11"/>
    <mergeCell ref="AV11:BC11"/>
    <mergeCell ref="BD11:BJ11"/>
    <mergeCell ref="Q12:AU12"/>
    <mergeCell ref="BD7:BJ7"/>
    <mergeCell ref="S8:AB8"/>
    <mergeCell ref="AH8:AU8"/>
    <mergeCell ref="X9:AU9"/>
    <mergeCell ref="AV9:BB9"/>
    <mergeCell ref="BD9:BJ9"/>
    <mergeCell ref="A2:BJ2"/>
    <mergeCell ref="A3:BJ3"/>
    <mergeCell ref="A4:BJ4"/>
    <mergeCell ref="A5:BJ5"/>
    <mergeCell ref="A6:BJ6"/>
    <mergeCell ref="Q7:T7"/>
    <mergeCell ref="U7:AB7"/>
    <mergeCell ref="AH7:AU7"/>
    <mergeCell ref="AV7:BC7"/>
    <mergeCell ref="C7:J7"/>
    <mergeCell ref="C10:M10"/>
    <mergeCell ref="C11:I11"/>
    <mergeCell ref="C12:K12"/>
    <mergeCell ref="AC16:AQ16"/>
    <mergeCell ref="Q17:AB17"/>
    <mergeCell ref="AC17:AQ17"/>
    <mergeCell ref="A18:AW18"/>
    <mergeCell ref="A19:A20"/>
    <mergeCell ref="B19:E19"/>
    <mergeCell ref="F19:J19"/>
    <mergeCell ref="K19:N19"/>
    <mergeCell ref="O19:S19"/>
    <mergeCell ref="T19:W19"/>
    <mergeCell ref="Q13:AU13"/>
    <mergeCell ref="Q14:AB14"/>
    <mergeCell ref="AW14:BC14"/>
    <mergeCell ref="BD14:BJ14"/>
    <mergeCell ref="AC15:AQ15"/>
    <mergeCell ref="BD15:BJ15"/>
    <mergeCell ref="C14:G14"/>
    <mergeCell ref="H14:N14"/>
    <mergeCell ref="B30:C30"/>
    <mergeCell ref="D30:E30"/>
    <mergeCell ref="F30:G30"/>
    <mergeCell ref="H30:I30"/>
    <mergeCell ref="J30:L30"/>
    <mergeCell ref="M30:N30"/>
    <mergeCell ref="O30:P30"/>
    <mergeCell ref="M27:N28"/>
    <mergeCell ref="O27:P28"/>
    <mergeCell ref="U27:Z28"/>
    <mergeCell ref="AA27:AC28"/>
    <mergeCell ref="AX19:BA19"/>
    <mergeCell ref="X19:AA19"/>
    <mergeCell ref="AB19:AE19"/>
    <mergeCell ref="AF19:AJ19"/>
    <mergeCell ref="AK19:AN19"/>
    <mergeCell ref="AO19:AR19"/>
    <mergeCell ref="AS19:AW19"/>
    <mergeCell ref="A26:R26"/>
    <mergeCell ref="U26:AG26"/>
    <mergeCell ref="A27:A28"/>
    <mergeCell ref="B27:C28"/>
    <mergeCell ref="D27:E28"/>
    <mergeCell ref="F27:G28"/>
    <mergeCell ref="H27:I28"/>
    <mergeCell ref="J27:L28"/>
    <mergeCell ref="AD27:AF28"/>
    <mergeCell ref="AK27:AR28"/>
    <mergeCell ref="AS27:BA28"/>
    <mergeCell ref="AK26:BD26"/>
    <mergeCell ref="BB29:BD29"/>
    <mergeCell ref="BB27:BD28"/>
    <mergeCell ref="O31:P31"/>
    <mergeCell ref="U31:Z31"/>
    <mergeCell ref="AA31:AC31"/>
    <mergeCell ref="AD31:AF31"/>
    <mergeCell ref="A33:BJ33"/>
    <mergeCell ref="D34:D40"/>
    <mergeCell ref="E34:T40"/>
    <mergeCell ref="U34:AB34"/>
    <mergeCell ref="AC34:AD40"/>
    <mergeCell ref="AE34:AN34"/>
    <mergeCell ref="AO34:AP40"/>
    <mergeCell ref="AQ34:BF35"/>
    <mergeCell ref="U35:V40"/>
    <mergeCell ref="AY38:AZ38"/>
    <mergeCell ref="BA38:BB38"/>
    <mergeCell ref="BC38:BD38"/>
    <mergeCell ref="BE38:BF38"/>
    <mergeCell ref="AK37:AL40"/>
    <mergeCell ref="AM37:AN40"/>
    <mergeCell ref="AQ37:BF37"/>
    <mergeCell ref="AQ38:AR38"/>
    <mergeCell ref="AS38:AT38"/>
    <mergeCell ref="AU38:AV38"/>
    <mergeCell ref="AW38:AX38"/>
    <mergeCell ref="AE35:AF40"/>
    <mergeCell ref="AG35:AN35"/>
    <mergeCell ref="AG36:AH40"/>
    <mergeCell ref="AI36:AN36"/>
    <mergeCell ref="AU36:AX36"/>
    <mergeCell ref="AU40:AV40"/>
    <mergeCell ref="AW40:AX40"/>
    <mergeCell ref="AY40:AZ40"/>
    <mergeCell ref="BA46:BB46"/>
    <mergeCell ref="BC46:BD46"/>
    <mergeCell ref="BE46:BF46"/>
    <mergeCell ref="E47:T47"/>
    <mergeCell ref="U47:V47"/>
    <mergeCell ref="W47:X47"/>
    <mergeCell ref="Y47:Z47"/>
    <mergeCell ref="AA47:AB47"/>
    <mergeCell ref="AC47:AD47"/>
    <mergeCell ref="AE47:AF47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E46:T46"/>
    <mergeCell ref="U46:V46"/>
    <mergeCell ref="W46:X46"/>
    <mergeCell ref="Y46:Z46"/>
    <mergeCell ref="AW48:AX48"/>
    <mergeCell ref="AY48:AZ48"/>
    <mergeCell ref="BA48:BB48"/>
    <mergeCell ref="BC48:BD48"/>
    <mergeCell ref="BE48:BF48"/>
    <mergeCell ref="E51:T51"/>
    <mergeCell ref="U51:V51"/>
    <mergeCell ref="W51:X51"/>
    <mergeCell ref="Y51:Z51"/>
    <mergeCell ref="AA51:AB51"/>
    <mergeCell ref="AK48:AL48"/>
    <mergeCell ref="AM48:AN48"/>
    <mergeCell ref="AO48:AP48"/>
    <mergeCell ref="AQ48:AR48"/>
    <mergeCell ref="AS48:AT48"/>
    <mergeCell ref="AU48:AV48"/>
    <mergeCell ref="BE47:BF47"/>
    <mergeCell ref="E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S47:AT47"/>
    <mergeCell ref="AU47:AV47"/>
    <mergeCell ref="AW47:AX47"/>
    <mergeCell ref="AY47:AZ47"/>
    <mergeCell ref="BA47:BB47"/>
    <mergeCell ref="BC47:BD47"/>
    <mergeCell ref="BA51:BB51"/>
    <mergeCell ref="BC51:BD51"/>
    <mergeCell ref="BE51:BF51"/>
    <mergeCell ref="E52:T52"/>
    <mergeCell ref="U52:V52"/>
    <mergeCell ref="W52:X52"/>
    <mergeCell ref="Y52:Z52"/>
    <mergeCell ref="AA52:AB52"/>
    <mergeCell ref="AC52:AD52"/>
    <mergeCell ref="AE52:AF52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AY52:AZ52"/>
    <mergeCell ref="BA52:BB52"/>
    <mergeCell ref="BC52:BD52"/>
    <mergeCell ref="BA49:BB49"/>
    <mergeCell ref="BC49:BD49"/>
    <mergeCell ref="BE49:BF49"/>
    <mergeCell ref="AW53:AX53"/>
    <mergeCell ref="AY53:AZ53"/>
    <mergeCell ref="BA53:BB53"/>
    <mergeCell ref="BC53:BD53"/>
    <mergeCell ref="BE53:BF53"/>
    <mergeCell ref="E54:T54"/>
    <mergeCell ref="U54:V54"/>
    <mergeCell ref="W54:X54"/>
    <mergeCell ref="Y54:Z54"/>
    <mergeCell ref="AA54:AB54"/>
    <mergeCell ref="AK53:AL53"/>
    <mergeCell ref="AM53:AN53"/>
    <mergeCell ref="AO53:AP53"/>
    <mergeCell ref="AQ53:AR53"/>
    <mergeCell ref="AS53:AT53"/>
    <mergeCell ref="AU53:AV53"/>
    <mergeCell ref="BE52:BF52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S52:AT52"/>
    <mergeCell ref="AU52:AV52"/>
    <mergeCell ref="AW52:AX52"/>
    <mergeCell ref="BA54:BB54"/>
    <mergeCell ref="BC54:BD54"/>
    <mergeCell ref="BE54:BF54"/>
    <mergeCell ref="E55:T55"/>
    <mergeCell ref="U55:V55"/>
    <mergeCell ref="W55:X55"/>
    <mergeCell ref="Y55:Z55"/>
    <mergeCell ref="AA55:AB55"/>
    <mergeCell ref="AC55:AD55"/>
    <mergeCell ref="AE55:AF55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BC56:BD56"/>
    <mergeCell ref="BE56:BF56"/>
    <mergeCell ref="E57:T57"/>
    <mergeCell ref="U57:V57"/>
    <mergeCell ref="W57:X57"/>
    <mergeCell ref="Y57:Z57"/>
    <mergeCell ref="AA57:AB57"/>
    <mergeCell ref="AK56:AL56"/>
    <mergeCell ref="AM56:AN56"/>
    <mergeCell ref="AO56:AP56"/>
    <mergeCell ref="AQ56:AR56"/>
    <mergeCell ref="AS56:AT56"/>
    <mergeCell ref="AU56:AV56"/>
    <mergeCell ref="BE55:BF55"/>
    <mergeCell ref="E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S55:AT55"/>
    <mergeCell ref="AU55:AV55"/>
    <mergeCell ref="AW55:AX55"/>
    <mergeCell ref="AY55:AZ55"/>
    <mergeCell ref="BA55:BB55"/>
    <mergeCell ref="BC55:BD55"/>
    <mergeCell ref="AG55:AH55"/>
    <mergeCell ref="AI55:AJ55"/>
    <mergeCell ref="AK55:AL55"/>
    <mergeCell ref="BE57:BF57"/>
    <mergeCell ref="E58:T58"/>
    <mergeCell ref="U58:V58"/>
    <mergeCell ref="W58:X58"/>
    <mergeCell ref="Y58:Z58"/>
    <mergeCell ref="AA58:AB58"/>
    <mergeCell ref="AC58:AD58"/>
    <mergeCell ref="AE58:AF58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BE59:BF59"/>
    <mergeCell ref="E60:T60"/>
    <mergeCell ref="U60:V60"/>
    <mergeCell ref="W60:X60"/>
    <mergeCell ref="Y60:Z60"/>
    <mergeCell ref="AA60:AB60"/>
    <mergeCell ref="AK59:AL59"/>
    <mergeCell ref="AM59:AN59"/>
    <mergeCell ref="AO59:AP59"/>
    <mergeCell ref="AQ59:AR59"/>
    <mergeCell ref="AS59:AT59"/>
    <mergeCell ref="AU59:AV59"/>
    <mergeCell ref="BE58:BF58"/>
    <mergeCell ref="E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S58:AT58"/>
    <mergeCell ref="AU58:AV58"/>
    <mergeCell ref="AW58:AX58"/>
    <mergeCell ref="AY58:AZ58"/>
    <mergeCell ref="BA58:BB58"/>
    <mergeCell ref="BC58:BD58"/>
    <mergeCell ref="AG58:AH58"/>
    <mergeCell ref="AI58:AJ58"/>
    <mergeCell ref="AK58:AL58"/>
    <mergeCell ref="AM58:AN58"/>
    <mergeCell ref="BE60:BF60"/>
    <mergeCell ref="E61:T61"/>
    <mergeCell ref="U61:V61"/>
    <mergeCell ref="W61:X61"/>
    <mergeCell ref="Y61:Z61"/>
    <mergeCell ref="AA61:AB61"/>
    <mergeCell ref="AC61:AD61"/>
    <mergeCell ref="AE61:AF61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BE62:BF62"/>
    <mergeCell ref="E63:T63"/>
    <mergeCell ref="U63:V63"/>
    <mergeCell ref="W63:X63"/>
    <mergeCell ref="Y63:Z63"/>
    <mergeCell ref="AA63:AB63"/>
    <mergeCell ref="AK62:AL62"/>
    <mergeCell ref="AM62:AN62"/>
    <mergeCell ref="AO62:AP62"/>
    <mergeCell ref="AQ62:AR62"/>
    <mergeCell ref="AS62:AT62"/>
    <mergeCell ref="AU62:AV62"/>
    <mergeCell ref="BE61:BF61"/>
    <mergeCell ref="E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S61:AT61"/>
    <mergeCell ref="AU61:AV61"/>
    <mergeCell ref="AW61:AX61"/>
    <mergeCell ref="AY61:AZ61"/>
    <mergeCell ref="BA61:BB61"/>
    <mergeCell ref="BC61:BD61"/>
    <mergeCell ref="AG61:AH61"/>
    <mergeCell ref="AI61:AJ61"/>
    <mergeCell ref="AK61:AL61"/>
    <mergeCell ref="AM61:AN61"/>
    <mergeCell ref="BA65:BB65"/>
    <mergeCell ref="BC65:BD65"/>
    <mergeCell ref="AG65:AH65"/>
    <mergeCell ref="AI65:AJ65"/>
    <mergeCell ref="AK65:AL65"/>
    <mergeCell ref="AM65:AN65"/>
    <mergeCell ref="AO65:AP65"/>
    <mergeCell ref="AQ65:AR65"/>
    <mergeCell ref="BE63:BF63"/>
    <mergeCell ref="E65:T65"/>
    <mergeCell ref="U65:V65"/>
    <mergeCell ref="W65:X65"/>
    <mergeCell ref="Y65:Z65"/>
    <mergeCell ref="AA65:AB65"/>
    <mergeCell ref="AC65:AD65"/>
    <mergeCell ref="AE65:AF65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BE65:BF65"/>
    <mergeCell ref="E64:T64"/>
    <mergeCell ref="U64:V64"/>
    <mergeCell ref="W64:X64"/>
    <mergeCell ref="Y64:Z64"/>
    <mergeCell ref="AA64:AB64"/>
    <mergeCell ref="AC64:AD64"/>
    <mergeCell ref="AW66:AX66"/>
    <mergeCell ref="AY66:AZ66"/>
    <mergeCell ref="BA66:BB66"/>
    <mergeCell ref="BC66:BD66"/>
    <mergeCell ref="BE66:BF66"/>
    <mergeCell ref="E66:T66"/>
    <mergeCell ref="E68:T68"/>
    <mergeCell ref="U68:V68"/>
    <mergeCell ref="W68:X68"/>
    <mergeCell ref="AK66:AL66"/>
    <mergeCell ref="AM66:AN66"/>
    <mergeCell ref="AO66:AP66"/>
    <mergeCell ref="AQ66:AR66"/>
    <mergeCell ref="AS66:AT66"/>
    <mergeCell ref="AU66:AV66"/>
    <mergeCell ref="AW68:AX68"/>
    <mergeCell ref="AY68:AZ68"/>
    <mergeCell ref="BA68:BB68"/>
    <mergeCell ref="BC68:BD68"/>
    <mergeCell ref="BE68:BF68"/>
    <mergeCell ref="E69:T69"/>
    <mergeCell ref="U69:V69"/>
    <mergeCell ref="W69:X69"/>
    <mergeCell ref="Y69:Z69"/>
    <mergeCell ref="AY73:AZ73"/>
    <mergeCell ref="BA73:BB73"/>
    <mergeCell ref="AU75:AV75"/>
    <mergeCell ref="AW75:AX75"/>
    <mergeCell ref="AY75:AZ75"/>
    <mergeCell ref="BA75:BB75"/>
    <mergeCell ref="BC75:BD75"/>
    <mergeCell ref="BE75:BF75"/>
    <mergeCell ref="AI75:AJ75"/>
    <mergeCell ref="AK75:AL75"/>
    <mergeCell ref="AM75:AN75"/>
    <mergeCell ref="AO75:AP75"/>
    <mergeCell ref="AQ75:AR75"/>
    <mergeCell ref="AS75:AT75"/>
    <mergeCell ref="BC64:BD64"/>
    <mergeCell ref="BE64:BF64"/>
    <mergeCell ref="U75:V75"/>
    <mergeCell ref="W75:X75"/>
    <mergeCell ref="Y75:Z75"/>
    <mergeCell ref="AA75:AB75"/>
    <mergeCell ref="AC75:AD75"/>
    <mergeCell ref="AE75:AF75"/>
    <mergeCell ref="AG75:AH75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BA67:BB67"/>
    <mergeCell ref="BC76:BD76"/>
    <mergeCell ref="BE76:BF76"/>
    <mergeCell ref="U77:V77"/>
    <mergeCell ref="W77:X77"/>
    <mergeCell ref="Y77:Z77"/>
    <mergeCell ref="AA77:AB77"/>
    <mergeCell ref="AC77:AD77"/>
    <mergeCell ref="AE77:AF77"/>
    <mergeCell ref="AG77:AH77"/>
    <mergeCell ref="AQ76:AR76"/>
    <mergeCell ref="AS76:AT76"/>
    <mergeCell ref="AU76:AV76"/>
    <mergeCell ref="AW76:AX76"/>
    <mergeCell ref="AY76:AZ76"/>
    <mergeCell ref="BA76:BB76"/>
    <mergeCell ref="AE76:AF76"/>
    <mergeCell ref="AG76:AH76"/>
    <mergeCell ref="AI76:AJ76"/>
    <mergeCell ref="AK76:AL76"/>
    <mergeCell ref="AM76:AN76"/>
    <mergeCell ref="AO76:AP76"/>
    <mergeCell ref="U76:V76"/>
    <mergeCell ref="W76:X76"/>
    <mergeCell ref="Y76:Z76"/>
    <mergeCell ref="AA76:AB76"/>
    <mergeCell ref="AC76:AD76"/>
    <mergeCell ref="AO78:AP78"/>
    <mergeCell ref="U78:V78"/>
    <mergeCell ref="W78:X78"/>
    <mergeCell ref="Y78:Z78"/>
    <mergeCell ref="AA78:AB78"/>
    <mergeCell ref="AC78:AD78"/>
    <mergeCell ref="AU77:AV77"/>
    <mergeCell ref="AW77:AX77"/>
    <mergeCell ref="AY77:AZ77"/>
    <mergeCell ref="BA77:BB77"/>
    <mergeCell ref="BC77:BD77"/>
    <mergeCell ref="BE77:BF77"/>
    <mergeCell ref="AI77:AJ77"/>
    <mergeCell ref="AK77:AL77"/>
    <mergeCell ref="AM77:AN77"/>
    <mergeCell ref="AO77:AP77"/>
    <mergeCell ref="AQ77:AR77"/>
    <mergeCell ref="AS77:AT77"/>
    <mergeCell ref="AU79:AV79"/>
    <mergeCell ref="AW79:AX79"/>
    <mergeCell ref="AY79:AZ79"/>
    <mergeCell ref="BA79:BB79"/>
    <mergeCell ref="BC79:BD79"/>
    <mergeCell ref="BE79:BF79"/>
    <mergeCell ref="AI79:AJ79"/>
    <mergeCell ref="AK79:AL79"/>
    <mergeCell ref="AM79:AN79"/>
    <mergeCell ref="AO79:AP79"/>
    <mergeCell ref="AQ79:AR79"/>
    <mergeCell ref="AS79:AT79"/>
    <mergeCell ref="BC78:BD78"/>
    <mergeCell ref="BE78:BF78"/>
    <mergeCell ref="U79:V79"/>
    <mergeCell ref="W79:X79"/>
    <mergeCell ref="Y79:Z79"/>
    <mergeCell ref="AA79:AB79"/>
    <mergeCell ref="AC79:AD79"/>
    <mergeCell ref="AE79:AF79"/>
    <mergeCell ref="AG79:AH79"/>
    <mergeCell ref="AQ78:AR78"/>
    <mergeCell ref="AS78:AT78"/>
    <mergeCell ref="AU78:AV78"/>
    <mergeCell ref="AW78:AX78"/>
    <mergeCell ref="AY78:AZ78"/>
    <mergeCell ref="BA78:BB78"/>
    <mergeCell ref="AE78:AF78"/>
    <mergeCell ref="AG78:AH78"/>
    <mergeCell ref="AI78:AJ78"/>
    <mergeCell ref="AK78:AL78"/>
    <mergeCell ref="AM78:AN78"/>
    <mergeCell ref="BC80:BD80"/>
    <mergeCell ref="BE80:BF80"/>
    <mergeCell ref="U83:V83"/>
    <mergeCell ref="W83:X83"/>
    <mergeCell ref="Y83:Z83"/>
    <mergeCell ref="AA83:AB83"/>
    <mergeCell ref="AC83:AD83"/>
    <mergeCell ref="AE83:AF83"/>
    <mergeCell ref="AG83:AH83"/>
    <mergeCell ref="AQ80:AR80"/>
    <mergeCell ref="AS80:AT80"/>
    <mergeCell ref="AU80:AV80"/>
    <mergeCell ref="AW80:AX80"/>
    <mergeCell ref="AY80:AZ80"/>
    <mergeCell ref="BA80:BB80"/>
    <mergeCell ref="AE80:AF80"/>
    <mergeCell ref="AG80:AH80"/>
    <mergeCell ref="AI80:AJ80"/>
    <mergeCell ref="AK80:AL80"/>
    <mergeCell ref="AM80:AN80"/>
    <mergeCell ref="AO80:AP80"/>
    <mergeCell ref="U80:V80"/>
    <mergeCell ref="W80:X80"/>
    <mergeCell ref="Y80:Z80"/>
    <mergeCell ref="AA80:AB80"/>
    <mergeCell ref="AC80:AD80"/>
    <mergeCell ref="AU83:AV83"/>
    <mergeCell ref="AW83:AX83"/>
    <mergeCell ref="AY83:AZ83"/>
    <mergeCell ref="BA83:BB83"/>
    <mergeCell ref="BC83:BD83"/>
    <mergeCell ref="BE83:BF83"/>
    <mergeCell ref="AI83:AJ83"/>
    <mergeCell ref="AK83:AL83"/>
    <mergeCell ref="AM83:AN83"/>
    <mergeCell ref="AO83:AP83"/>
    <mergeCell ref="AQ83:AR83"/>
    <mergeCell ref="AS83:AT83"/>
    <mergeCell ref="AU84:AV84"/>
    <mergeCell ref="AW84:AX84"/>
    <mergeCell ref="AY84:AZ84"/>
    <mergeCell ref="BA84:BB84"/>
    <mergeCell ref="BC84:BD84"/>
    <mergeCell ref="BE84:BF84"/>
    <mergeCell ref="AI84:AJ84"/>
    <mergeCell ref="AK84:AL84"/>
    <mergeCell ref="AM84:AN84"/>
    <mergeCell ref="AO84:AP84"/>
    <mergeCell ref="AQ84:AR84"/>
    <mergeCell ref="AS84:AT84"/>
    <mergeCell ref="BC85:BD85"/>
    <mergeCell ref="BE85:BF85"/>
    <mergeCell ref="E86:T86"/>
    <mergeCell ref="U86:V86"/>
    <mergeCell ref="W86:X86"/>
    <mergeCell ref="Y86:Z86"/>
    <mergeCell ref="AA86:AB86"/>
    <mergeCell ref="AC86:AD86"/>
    <mergeCell ref="AE86:AF86"/>
    <mergeCell ref="AG86:AH86"/>
    <mergeCell ref="AQ85:AR85"/>
    <mergeCell ref="AS85:AT85"/>
    <mergeCell ref="AM111:AN111"/>
    <mergeCell ref="AO111:AP111"/>
    <mergeCell ref="E111:T111"/>
    <mergeCell ref="U111:V111"/>
    <mergeCell ref="W111:X111"/>
    <mergeCell ref="Y111:Z111"/>
    <mergeCell ref="AA111:AB111"/>
    <mergeCell ref="AC111:AD111"/>
    <mergeCell ref="AA85:AB85"/>
    <mergeCell ref="AC85:AD85"/>
    <mergeCell ref="AM87:AN87"/>
    <mergeCell ref="AO87:AP87"/>
    <mergeCell ref="E87:T87"/>
    <mergeCell ref="U87:V87"/>
    <mergeCell ref="W87:X87"/>
    <mergeCell ref="Y87:Z87"/>
    <mergeCell ref="AA87:AB87"/>
    <mergeCell ref="AC87:AD87"/>
    <mergeCell ref="AU86:AV86"/>
    <mergeCell ref="AW86:AX86"/>
    <mergeCell ref="E84:T84"/>
    <mergeCell ref="U84:V84"/>
    <mergeCell ref="W84:X84"/>
    <mergeCell ref="Y84:Z84"/>
    <mergeCell ref="AA84:AB84"/>
    <mergeCell ref="AC84:AD84"/>
    <mergeCell ref="AE84:AF84"/>
    <mergeCell ref="AG84:AH84"/>
    <mergeCell ref="AQ111:AR111"/>
    <mergeCell ref="AS111:AT111"/>
    <mergeCell ref="AU111:AV111"/>
    <mergeCell ref="AW111:AX111"/>
    <mergeCell ref="AY111:AZ111"/>
    <mergeCell ref="BA111:BB111"/>
    <mergeCell ref="AE111:AF111"/>
    <mergeCell ref="AG111:AH111"/>
    <mergeCell ref="AI111:AJ111"/>
    <mergeCell ref="AK111:AL111"/>
    <mergeCell ref="AU85:AV85"/>
    <mergeCell ref="AW85:AX85"/>
    <mergeCell ref="AY85:AZ85"/>
    <mergeCell ref="BA85:BB85"/>
    <mergeCell ref="AE85:AF85"/>
    <mergeCell ref="AG85:AH85"/>
    <mergeCell ref="AI85:AJ85"/>
    <mergeCell ref="AK85:AL85"/>
    <mergeCell ref="AM85:AN85"/>
    <mergeCell ref="AO85:AP85"/>
    <mergeCell ref="E85:T85"/>
    <mergeCell ref="U85:V85"/>
    <mergeCell ref="W85:X85"/>
    <mergeCell ref="Y85:Z85"/>
    <mergeCell ref="AY86:AZ86"/>
    <mergeCell ref="BA86:BB86"/>
    <mergeCell ref="BC86:BD86"/>
    <mergeCell ref="BE86:BF86"/>
    <mergeCell ref="AI86:AJ86"/>
    <mergeCell ref="AK86:AL86"/>
    <mergeCell ref="AM86:AN86"/>
    <mergeCell ref="AO86:AP86"/>
    <mergeCell ref="AQ86:AR86"/>
    <mergeCell ref="AS86:AT86"/>
    <mergeCell ref="AU88:AV88"/>
    <mergeCell ref="AW88:AX88"/>
    <mergeCell ref="AY88:AZ88"/>
    <mergeCell ref="BA88:BB88"/>
    <mergeCell ref="BC88:BD88"/>
    <mergeCell ref="BE88:BF88"/>
    <mergeCell ref="AI88:AJ88"/>
    <mergeCell ref="AK88:AL88"/>
    <mergeCell ref="AM88:AN88"/>
    <mergeCell ref="AO88:AP88"/>
    <mergeCell ref="AQ88:AR88"/>
    <mergeCell ref="AS88:AT88"/>
    <mergeCell ref="BC87:BD87"/>
    <mergeCell ref="BE87:BF87"/>
    <mergeCell ref="E88:T88"/>
    <mergeCell ref="U88:V88"/>
    <mergeCell ref="W88:X88"/>
    <mergeCell ref="Y88:Z88"/>
    <mergeCell ref="AA88:AB88"/>
    <mergeCell ref="AC88:AD88"/>
    <mergeCell ref="AE88:AF88"/>
    <mergeCell ref="AG88:AH88"/>
    <mergeCell ref="AQ87:AR87"/>
    <mergeCell ref="AS87:AT87"/>
    <mergeCell ref="AU87:AV87"/>
    <mergeCell ref="AW87:AX87"/>
    <mergeCell ref="AY87:AZ87"/>
    <mergeCell ref="BA87:BB87"/>
    <mergeCell ref="AE87:AF87"/>
    <mergeCell ref="AG87:AH87"/>
    <mergeCell ref="AI87:AJ87"/>
    <mergeCell ref="AK87:AL87"/>
    <mergeCell ref="E89:T89"/>
    <mergeCell ref="U89:V89"/>
    <mergeCell ref="W89:X89"/>
    <mergeCell ref="Y89:Z89"/>
    <mergeCell ref="AA89:AB89"/>
    <mergeCell ref="AC89:AD89"/>
    <mergeCell ref="AE89:AF89"/>
    <mergeCell ref="AG89:AH89"/>
    <mergeCell ref="AQ112:AR112"/>
    <mergeCell ref="AS112:AT112"/>
    <mergeCell ref="AU112:AV112"/>
    <mergeCell ref="AW112:AX112"/>
    <mergeCell ref="AY112:AZ112"/>
    <mergeCell ref="BA112:BB112"/>
    <mergeCell ref="AE112:AF112"/>
    <mergeCell ref="AG112:AH112"/>
    <mergeCell ref="AI112:AJ112"/>
    <mergeCell ref="AK112:AL112"/>
    <mergeCell ref="AM112:AN112"/>
    <mergeCell ref="AO112:AP112"/>
    <mergeCell ref="E112:T112"/>
    <mergeCell ref="U112:V112"/>
    <mergeCell ref="W112:X112"/>
    <mergeCell ref="Y112:Z112"/>
    <mergeCell ref="AA112:AB112"/>
    <mergeCell ref="AC112:AD112"/>
    <mergeCell ref="AM90:AN90"/>
    <mergeCell ref="AO90:AP90"/>
    <mergeCell ref="E90:T90"/>
    <mergeCell ref="U90:V90"/>
    <mergeCell ref="AU89:AV89"/>
    <mergeCell ref="AW89:AX89"/>
    <mergeCell ref="AY89:AZ89"/>
    <mergeCell ref="BA89:BB89"/>
    <mergeCell ref="BC89:BD89"/>
    <mergeCell ref="BE89:BF89"/>
    <mergeCell ref="AI89:AJ89"/>
    <mergeCell ref="AK89:AL89"/>
    <mergeCell ref="AM89:AN89"/>
    <mergeCell ref="AO89:AP89"/>
    <mergeCell ref="AQ89:AR89"/>
    <mergeCell ref="AS89:AT89"/>
    <mergeCell ref="AU91:AV91"/>
    <mergeCell ref="AW91:AX91"/>
    <mergeCell ref="AY91:AZ91"/>
    <mergeCell ref="BA91:BB91"/>
    <mergeCell ref="BC91:BD91"/>
    <mergeCell ref="BE91:BF91"/>
    <mergeCell ref="AI91:AJ91"/>
    <mergeCell ref="AK91:AL91"/>
    <mergeCell ref="AM91:AN91"/>
    <mergeCell ref="AO91:AP91"/>
    <mergeCell ref="AQ91:AR91"/>
    <mergeCell ref="AS91:AT91"/>
    <mergeCell ref="BC90:BD90"/>
    <mergeCell ref="BE90:BF90"/>
    <mergeCell ref="D91:T91"/>
    <mergeCell ref="U91:V91"/>
    <mergeCell ref="W91:X91"/>
    <mergeCell ref="Y91:Z91"/>
    <mergeCell ref="AA91:AB91"/>
    <mergeCell ref="AC91:AD91"/>
    <mergeCell ref="AE91:AF91"/>
    <mergeCell ref="AG91:AH91"/>
    <mergeCell ref="AQ90:AR90"/>
    <mergeCell ref="AS90:AT90"/>
    <mergeCell ref="AU90:AV90"/>
    <mergeCell ref="AW90:AX90"/>
    <mergeCell ref="AY90:AZ90"/>
    <mergeCell ref="BA90:BB90"/>
    <mergeCell ref="AE90:AF90"/>
    <mergeCell ref="AG90:AH90"/>
    <mergeCell ref="AI90:AJ90"/>
    <mergeCell ref="AK90:AL90"/>
    <mergeCell ref="W90:X90"/>
    <mergeCell ref="Y90:Z90"/>
    <mergeCell ref="AA90:AB90"/>
    <mergeCell ref="AC90:AD90"/>
    <mergeCell ref="AM95:AN95"/>
    <mergeCell ref="AO95:AP95"/>
    <mergeCell ref="BC92:BD92"/>
    <mergeCell ref="BE92:BF92"/>
    <mergeCell ref="D93:BF93"/>
    <mergeCell ref="D94:BF94"/>
    <mergeCell ref="E95:T95"/>
    <mergeCell ref="U95:V95"/>
    <mergeCell ref="W95:X95"/>
    <mergeCell ref="Y95:Z95"/>
    <mergeCell ref="AA95:AB95"/>
    <mergeCell ref="AC95:AD95"/>
    <mergeCell ref="AQ92:AR92"/>
    <mergeCell ref="AS92:AT92"/>
    <mergeCell ref="AU92:AV92"/>
    <mergeCell ref="AW92:AX92"/>
    <mergeCell ref="AY92:AZ92"/>
    <mergeCell ref="BA92:BB92"/>
    <mergeCell ref="AE92:AF92"/>
    <mergeCell ref="AG92:AH92"/>
    <mergeCell ref="AI92:AJ92"/>
    <mergeCell ref="AK92:AL92"/>
    <mergeCell ref="AM92:AN92"/>
    <mergeCell ref="AO92:AP92"/>
    <mergeCell ref="D92:T92"/>
    <mergeCell ref="U92:V92"/>
    <mergeCell ref="W92:X92"/>
    <mergeCell ref="Y92:Z92"/>
    <mergeCell ref="AA92:AB92"/>
    <mergeCell ref="AC92:AD92"/>
    <mergeCell ref="AU96:AV96"/>
    <mergeCell ref="AW96:AX96"/>
    <mergeCell ref="AY96:AZ96"/>
    <mergeCell ref="BA96:BB96"/>
    <mergeCell ref="BC96:BD96"/>
    <mergeCell ref="BE96:BF96"/>
    <mergeCell ref="AI96:AJ96"/>
    <mergeCell ref="AK96:AL96"/>
    <mergeCell ref="AM96:AN96"/>
    <mergeCell ref="AO96:AP96"/>
    <mergeCell ref="AQ96:AR96"/>
    <mergeCell ref="AS96:AT96"/>
    <mergeCell ref="BC95:BD95"/>
    <mergeCell ref="BE95:BF95"/>
    <mergeCell ref="E96:T96"/>
    <mergeCell ref="U96:V96"/>
    <mergeCell ref="W96:X96"/>
    <mergeCell ref="Y96:Z96"/>
    <mergeCell ref="AA96:AB96"/>
    <mergeCell ref="AC96:AD96"/>
    <mergeCell ref="AE96:AF96"/>
    <mergeCell ref="AG96:AH96"/>
    <mergeCell ref="AQ95:AR95"/>
    <mergeCell ref="AS95:AT95"/>
    <mergeCell ref="AU95:AV95"/>
    <mergeCell ref="AW95:AX95"/>
    <mergeCell ref="AY95:AZ95"/>
    <mergeCell ref="BA95:BB95"/>
    <mergeCell ref="AE95:AF95"/>
    <mergeCell ref="AG95:AH95"/>
    <mergeCell ref="AI95:AJ95"/>
    <mergeCell ref="AK95:AL95"/>
    <mergeCell ref="E50:T50"/>
    <mergeCell ref="U50:V50"/>
    <mergeCell ref="W50:X50"/>
    <mergeCell ref="Y50:Z50"/>
    <mergeCell ref="AA50:AB50"/>
    <mergeCell ref="AC50:AD50"/>
    <mergeCell ref="AE50:AF50"/>
    <mergeCell ref="AG50:AH50"/>
    <mergeCell ref="Y68:Z68"/>
    <mergeCell ref="AA68:AB68"/>
    <mergeCell ref="AC68:AD68"/>
    <mergeCell ref="AE68:AF68"/>
    <mergeCell ref="AM97:AN97"/>
    <mergeCell ref="AO97:AP97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AU97:AV97"/>
    <mergeCell ref="AW97:AX97"/>
    <mergeCell ref="AY97:AZ97"/>
    <mergeCell ref="BA97:BB97"/>
    <mergeCell ref="BC97:BD97"/>
    <mergeCell ref="BE97:BF97"/>
    <mergeCell ref="AI97:AJ97"/>
    <mergeCell ref="AK97:AL97"/>
    <mergeCell ref="AQ97:AR97"/>
    <mergeCell ref="AS97:AT97"/>
    <mergeCell ref="AK68:AL68"/>
    <mergeCell ref="AM68:AN68"/>
    <mergeCell ref="AO68:AP68"/>
    <mergeCell ref="AQ68:AR68"/>
    <mergeCell ref="AS68:AT68"/>
    <mergeCell ref="AU68:AV68"/>
    <mergeCell ref="BE69:BF69"/>
    <mergeCell ref="AW73:AX73"/>
    <mergeCell ref="D97:T97"/>
    <mergeCell ref="U97:V97"/>
    <mergeCell ref="W97:X97"/>
    <mergeCell ref="Y97:Z97"/>
    <mergeCell ref="AA97:AB97"/>
    <mergeCell ref="AC97:AD97"/>
    <mergeCell ref="AE97:AF97"/>
    <mergeCell ref="AG97:AH97"/>
    <mergeCell ref="AW99:AX99"/>
    <mergeCell ref="AY99:AZ99"/>
    <mergeCell ref="BA99:BB99"/>
    <mergeCell ref="BC99:BD99"/>
    <mergeCell ref="BE99:BF99"/>
    <mergeCell ref="E100:T100"/>
    <mergeCell ref="U100:V100"/>
    <mergeCell ref="W100:X100"/>
    <mergeCell ref="Y100:Z100"/>
    <mergeCell ref="AA100:AB100"/>
    <mergeCell ref="AK99:AL99"/>
    <mergeCell ref="AM99:AN99"/>
    <mergeCell ref="AO99:AP99"/>
    <mergeCell ref="AQ99:AR99"/>
    <mergeCell ref="AS99:AT99"/>
    <mergeCell ref="AU99:AV99"/>
    <mergeCell ref="D98:BF98"/>
    <mergeCell ref="E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G101:AH101"/>
    <mergeCell ref="AI101:AJ101"/>
    <mergeCell ref="AK101:AL101"/>
    <mergeCell ref="AM101:AN101"/>
    <mergeCell ref="AO101:AP101"/>
    <mergeCell ref="AQ101:AR101"/>
    <mergeCell ref="BA100:BB100"/>
    <mergeCell ref="BC100:BD100"/>
    <mergeCell ref="BE100:BF100"/>
    <mergeCell ref="U101:V101"/>
    <mergeCell ref="W101:X101"/>
    <mergeCell ref="Y101:Z101"/>
    <mergeCell ref="AA101:AB101"/>
    <mergeCell ref="AC101:AD101"/>
    <mergeCell ref="AE101:AF101"/>
    <mergeCell ref="AO100:AP100"/>
    <mergeCell ref="AQ100:AR100"/>
    <mergeCell ref="AS100:AT100"/>
    <mergeCell ref="AU100:AV100"/>
    <mergeCell ref="AW100:AX100"/>
    <mergeCell ref="AY100:AZ100"/>
    <mergeCell ref="AC100:AD100"/>
    <mergeCell ref="AE100:AF100"/>
    <mergeCell ref="AG100:AH100"/>
    <mergeCell ref="AI100:AJ100"/>
    <mergeCell ref="AK100:AL100"/>
    <mergeCell ref="AM100:AN100"/>
    <mergeCell ref="BC102:BD102"/>
    <mergeCell ref="BE102:BF102"/>
    <mergeCell ref="U103:V103"/>
    <mergeCell ref="W103:X103"/>
    <mergeCell ref="Y103:Z103"/>
    <mergeCell ref="AA103:AB103"/>
    <mergeCell ref="AK102:AL102"/>
    <mergeCell ref="AM102:AN102"/>
    <mergeCell ref="AO102:AP102"/>
    <mergeCell ref="AQ102:AR102"/>
    <mergeCell ref="AS102:AT102"/>
    <mergeCell ref="AU102:AV102"/>
    <mergeCell ref="BE101:BF101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S101:AT101"/>
    <mergeCell ref="AU101:AV101"/>
    <mergeCell ref="AW101:AX101"/>
    <mergeCell ref="AY101:AZ101"/>
    <mergeCell ref="BA101:BB101"/>
    <mergeCell ref="BC101:BD101"/>
    <mergeCell ref="AK104:AL104"/>
    <mergeCell ref="AM104:AN104"/>
    <mergeCell ref="AO104:AP104"/>
    <mergeCell ref="AQ104:AR104"/>
    <mergeCell ref="BA103:BB103"/>
    <mergeCell ref="BC103:BD103"/>
    <mergeCell ref="BE103:BF103"/>
    <mergeCell ref="U104:V104"/>
    <mergeCell ref="W104:X104"/>
    <mergeCell ref="Y104:Z104"/>
    <mergeCell ref="AA104:AB104"/>
    <mergeCell ref="AC104:AD104"/>
    <mergeCell ref="AE104:AF104"/>
    <mergeCell ref="AO103:AP103"/>
    <mergeCell ref="AQ103:AR103"/>
    <mergeCell ref="AS103:AT103"/>
    <mergeCell ref="AU103:AV103"/>
    <mergeCell ref="AW103:AX103"/>
    <mergeCell ref="AY103:AZ103"/>
    <mergeCell ref="AC103:AD103"/>
    <mergeCell ref="AE103:AF103"/>
    <mergeCell ref="AG103:AH103"/>
    <mergeCell ref="AI103:AJ103"/>
    <mergeCell ref="AK103:AL103"/>
    <mergeCell ref="AM103:AN103"/>
    <mergeCell ref="AW105:AX105"/>
    <mergeCell ref="AY105:AZ105"/>
    <mergeCell ref="BA105:BB105"/>
    <mergeCell ref="BC105:BD105"/>
    <mergeCell ref="BE105:BF105"/>
    <mergeCell ref="U106:V106"/>
    <mergeCell ref="W106:X106"/>
    <mergeCell ref="Y106:Z106"/>
    <mergeCell ref="AA106:AB106"/>
    <mergeCell ref="AK105:AL105"/>
    <mergeCell ref="AM105:AN105"/>
    <mergeCell ref="AO105:AP105"/>
    <mergeCell ref="AQ105:AR105"/>
    <mergeCell ref="AS105:AT105"/>
    <mergeCell ref="AU105:AV105"/>
    <mergeCell ref="BE104:BF104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S104:AT104"/>
    <mergeCell ref="AU104:AV104"/>
    <mergeCell ref="AW104:AX104"/>
    <mergeCell ref="AY104:AZ104"/>
    <mergeCell ref="BA104:BB104"/>
    <mergeCell ref="BC104:BD104"/>
    <mergeCell ref="AG104:AH104"/>
    <mergeCell ref="AI104:AJ104"/>
    <mergeCell ref="BA106:BB106"/>
    <mergeCell ref="BC106:BD106"/>
    <mergeCell ref="BE106:BF106"/>
    <mergeCell ref="U107:V107"/>
    <mergeCell ref="W107:X107"/>
    <mergeCell ref="Y107:Z107"/>
    <mergeCell ref="AA107:AB107"/>
    <mergeCell ref="AC107:AD107"/>
    <mergeCell ref="AE107:AF107"/>
    <mergeCell ref="AO106:AP106"/>
    <mergeCell ref="AQ106:AR106"/>
    <mergeCell ref="AS106:AT106"/>
    <mergeCell ref="AU106:AV106"/>
    <mergeCell ref="AW106:AX106"/>
    <mergeCell ref="AY106:AZ106"/>
    <mergeCell ref="AC106:AD106"/>
    <mergeCell ref="AE106:AF106"/>
    <mergeCell ref="AG106:AH106"/>
    <mergeCell ref="AI106:AJ106"/>
    <mergeCell ref="AK106:AL106"/>
    <mergeCell ref="AM106:AN106"/>
    <mergeCell ref="BE108:BF108"/>
    <mergeCell ref="U110:V110"/>
    <mergeCell ref="W110:X110"/>
    <mergeCell ref="Y110:Z110"/>
    <mergeCell ref="AA110:AB110"/>
    <mergeCell ref="AK108:AL108"/>
    <mergeCell ref="AM108:AN108"/>
    <mergeCell ref="AO108:AP108"/>
    <mergeCell ref="AQ108:AR108"/>
    <mergeCell ref="AS108:AT108"/>
    <mergeCell ref="AU108:AV108"/>
    <mergeCell ref="BE107:BF107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S107:AT107"/>
    <mergeCell ref="AU107:AV107"/>
    <mergeCell ref="AW107:AX107"/>
    <mergeCell ref="AY107:AZ107"/>
    <mergeCell ref="BA107:BB107"/>
    <mergeCell ref="BC107:BD107"/>
    <mergeCell ref="AG107:AH107"/>
    <mergeCell ref="AI107:AJ107"/>
    <mergeCell ref="AK107:AL107"/>
    <mergeCell ref="AM107:AN107"/>
    <mergeCell ref="BE110:BF110"/>
    <mergeCell ref="AQ107:AR107"/>
    <mergeCell ref="D113:T113"/>
    <mergeCell ref="U113:V113"/>
    <mergeCell ref="W113:X113"/>
    <mergeCell ref="Y113:Z113"/>
    <mergeCell ref="AA113:AB113"/>
    <mergeCell ref="AC113:AD113"/>
    <mergeCell ref="AE113:AF113"/>
    <mergeCell ref="AO110:AP110"/>
    <mergeCell ref="AQ110:AR110"/>
    <mergeCell ref="AS110:AT110"/>
    <mergeCell ref="AU110:AV110"/>
    <mergeCell ref="AW110:AX110"/>
    <mergeCell ref="AY110:AZ110"/>
    <mergeCell ref="AC110:AD110"/>
    <mergeCell ref="AE110:AF110"/>
    <mergeCell ref="AG110:AH110"/>
    <mergeCell ref="AI110:AJ110"/>
    <mergeCell ref="AK110:AL110"/>
    <mergeCell ref="AM110:AN110"/>
    <mergeCell ref="AG113:AH113"/>
    <mergeCell ref="AI113:AJ113"/>
    <mergeCell ref="AK113:AL113"/>
    <mergeCell ref="AM113:AN113"/>
    <mergeCell ref="BC112:BD112"/>
    <mergeCell ref="BE112:BF112"/>
    <mergeCell ref="BC111:BD111"/>
    <mergeCell ref="BE111:BF111"/>
    <mergeCell ref="BE114:BF114"/>
    <mergeCell ref="D115:T115"/>
    <mergeCell ref="U115:V115"/>
    <mergeCell ref="W115:X115"/>
    <mergeCell ref="Y115:Z115"/>
    <mergeCell ref="AA115:AB115"/>
    <mergeCell ref="AK114:AL114"/>
    <mergeCell ref="AM114:AN114"/>
    <mergeCell ref="AO114:AP114"/>
    <mergeCell ref="AQ114:AR114"/>
    <mergeCell ref="AS114:AT114"/>
    <mergeCell ref="AU114:AV114"/>
    <mergeCell ref="BE113:BF113"/>
    <mergeCell ref="D114:T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S113:AT113"/>
    <mergeCell ref="AU113:AV113"/>
    <mergeCell ref="AW113:AX113"/>
    <mergeCell ref="AY113:AZ113"/>
    <mergeCell ref="BA113:BB113"/>
    <mergeCell ref="BC113:BD113"/>
    <mergeCell ref="BE116:BF116"/>
    <mergeCell ref="D117:AP117"/>
    <mergeCell ref="AQ117:AR117"/>
    <mergeCell ref="AS117:AT117"/>
    <mergeCell ref="AU117:AV117"/>
    <mergeCell ref="AW117:AX117"/>
    <mergeCell ref="AY117:AZ117"/>
    <mergeCell ref="BA117:BB117"/>
    <mergeCell ref="BC117:BD117"/>
    <mergeCell ref="BA115:BB115"/>
    <mergeCell ref="BC115:BD115"/>
    <mergeCell ref="BE115:BF115"/>
    <mergeCell ref="D116:AP116"/>
    <mergeCell ref="AQ116:AR116"/>
    <mergeCell ref="AS116:AT116"/>
    <mergeCell ref="AU116:AV116"/>
    <mergeCell ref="AW116:AX116"/>
    <mergeCell ref="AY116:AZ116"/>
    <mergeCell ref="BA116:BB116"/>
    <mergeCell ref="AO115:AP115"/>
    <mergeCell ref="AQ115:AR115"/>
    <mergeCell ref="AS115:AT115"/>
    <mergeCell ref="AU115:AV115"/>
    <mergeCell ref="AW115:AX115"/>
    <mergeCell ref="AY115:AZ115"/>
    <mergeCell ref="AC115:AD115"/>
    <mergeCell ref="AE115:AF115"/>
    <mergeCell ref="AG115:AH115"/>
    <mergeCell ref="AI115:AJ115"/>
    <mergeCell ref="AK115:AL115"/>
    <mergeCell ref="AM115:AN115"/>
    <mergeCell ref="D119:AP119"/>
    <mergeCell ref="AQ119:AR119"/>
    <mergeCell ref="AS119:AT119"/>
    <mergeCell ref="AU119:AV119"/>
    <mergeCell ref="AW119:AX119"/>
    <mergeCell ref="AY119:AZ119"/>
    <mergeCell ref="BE117:BF117"/>
    <mergeCell ref="D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BA119:BB119"/>
    <mergeCell ref="BC119:BD119"/>
    <mergeCell ref="Q129:T129"/>
    <mergeCell ref="AW129:AY129"/>
    <mergeCell ref="AG122:AH122"/>
    <mergeCell ref="AI122:BF122"/>
    <mergeCell ref="G124:BF124"/>
    <mergeCell ref="G125:N125"/>
    <mergeCell ref="Q126:T126"/>
    <mergeCell ref="BC120:BD120"/>
    <mergeCell ref="BE120:BF120"/>
    <mergeCell ref="D121:BF121"/>
    <mergeCell ref="E122:T122"/>
    <mergeCell ref="U122:V122"/>
    <mergeCell ref="W122:X122"/>
    <mergeCell ref="Y122:Z122"/>
    <mergeCell ref="AA122:AB122"/>
    <mergeCell ref="AC122:AD122"/>
    <mergeCell ref="AE122:AF122"/>
    <mergeCell ref="X125:AD125"/>
    <mergeCell ref="X128:AD128"/>
    <mergeCell ref="D120:AP120"/>
    <mergeCell ref="AQ120:AR120"/>
    <mergeCell ref="AS120:AT120"/>
    <mergeCell ref="AU120:AV120"/>
    <mergeCell ref="AW120:AX120"/>
    <mergeCell ref="AY120:AZ120"/>
    <mergeCell ref="BA120:BB120"/>
    <mergeCell ref="B29:C29"/>
    <mergeCell ref="D29:E29"/>
    <mergeCell ref="F29:G29"/>
    <mergeCell ref="H29:I29"/>
    <mergeCell ref="J29:L29"/>
    <mergeCell ref="M29:N29"/>
    <mergeCell ref="B31:C31"/>
    <mergeCell ref="D31:E31"/>
    <mergeCell ref="F31:G31"/>
    <mergeCell ref="H31:I31"/>
    <mergeCell ref="J31:L31"/>
    <mergeCell ref="M31:N31"/>
    <mergeCell ref="AH128:AU128"/>
    <mergeCell ref="BC116:BD116"/>
    <mergeCell ref="AW114:AX114"/>
    <mergeCell ref="AY114:AZ114"/>
    <mergeCell ref="BA114:BB114"/>
    <mergeCell ref="BC114:BD114"/>
    <mergeCell ref="AO113:AP113"/>
    <mergeCell ref="AQ113:AR113"/>
    <mergeCell ref="BA110:BB110"/>
    <mergeCell ref="BC110:BD110"/>
    <mergeCell ref="AW108:AX108"/>
    <mergeCell ref="AY108:AZ108"/>
    <mergeCell ref="BA108:BB108"/>
    <mergeCell ref="BC108:BD108"/>
    <mergeCell ref="AO107:AP107"/>
    <mergeCell ref="AY36:BB36"/>
    <mergeCell ref="BC36:BF36"/>
    <mergeCell ref="AI37:AJ40"/>
    <mergeCell ref="BE119:BF119"/>
    <mergeCell ref="AQ36:AT36"/>
    <mergeCell ref="O29:P29"/>
    <mergeCell ref="U29:Z29"/>
    <mergeCell ref="AA29:AC29"/>
    <mergeCell ref="AD29:AF29"/>
    <mergeCell ref="AK29:AR29"/>
    <mergeCell ref="AS29:BA29"/>
    <mergeCell ref="U30:Z30"/>
    <mergeCell ref="AA30:AC30"/>
    <mergeCell ref="AD30:AF30"/>
    <mergeCell ref="BE41:BF41"/>
    <mergeCell ref="BI41:BJ41"/>
    <mergeCell ref="D42:BF42"/>
    <mergeCell ref="D43:BF43"/>
    <mergeCell ref="E44:T44"/>
    <mergeCell ref="U44:V44"/>
    <mergeCell ref="W44:X44"/>
    <mergeCell ref="Y44:Z44"/>
    <mergeCell ref="AA44:AB44"/>
    <mergeCell ref="AC44:AD44"/>
    <mergeCell ref="AS41:AT41"/>
    <mergeCell ref="AU41:AV41"/>
    <mergeCell ref="AW41:AX41"/>
    <mergeCell ref="AY41:AZ41"/>
    <mergeCell ref="BA41:BB41"/>
    <mergeCell ref="BC41:BD41"/>
    <mergeCell ref="AE41:AF41"/>
    <mergeCell ref="AG41:AH41"/>
    <mergeCell ref="AI41:AJ41"/>
    <mergeCell ref="AK41:AL41"/>
    <mergeCell ref="AM41:AN41"/>
    <mergeCell ref="AO41:AP41"/>
    <mergeCell ref="U41:V41"/>
    <mergeCell ref="W41:X41"/>
    <mergeCell ref="Y41:Z41"/>
    <mergeCell ref="AA41:AB41"/>
    <mergeCell ref="AC41:AD41"/>
    <mergeCell ref="BE45:BF45"/>
    <mergeCell ref="AI45:AJ45"/>
    <mergeCell ref="AK45:AL45"/>
    <mergeCell ref="AM45:AN45"/>
    <mergeCell ref="AO45:AP45"/>
    <mergeCell ref="AQ45:AR45"/>
    <mergeCell ref="AS45:AT45"/>
    <mergeCell ref="BC44:BD44"/>
    <mergeCell ref="BE44:BF44"/>
    <mergeCell ref="E45:T45"/>
    <mergeCell ref="U45:V45"/>
    <mergeCell ref="W45:X45"/>
    <mergeCell ref="Y45:Z45"/>
    <mergeCell ref="AA45:AB45"/>
    <mergeCell ref="AC45:AD45"/>
    <mergeCell ref="AE45:AF45"/>
    <mergeCell ref="AG45:AH45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G68:AH68"/>
    <mergeCell ref="AI68:AJ68"/>
    <mergeCell ref="AO72:AP72"/>
    <mergeCell ref="AQ72:AR72"/>
    <mergeCell ref="BA69:BB69"/>
    <mergeCell ref="BC69:BD69"/>
    <mergeCell ref="AU45:AV45"/>
    <mergeCell ref="AW45:AX45"/>
    <mergeCell ref="AY45:AZ45"/>
    <mergeCell ref="BA45:BB45"/>
    <mergeCell ref="BC45:BD45"/>
    <mergeCell ref="BA63:BB63"/>
    <mergeCell ref="BC63:BD63"/>
    <mergeCell ref="AW62:AX62"/>
    <mergeCell ref="AY62:AZ62"/>
    <mergeCell ref="BA62:BB62"/>
    <mergeCell ref="BC62:BD62"/>
    <mergeCell ref="AO61:AP61"/>
    <mergeCell ref="AQ61:AR61"/>
    <mergeCell ref="BA60:BB60"/>
    <mergeCell ref="BC60:BD60"/>
    <mergeCell ref="AW59:AX59"/>
    <mergeCell ref="AY59:AZ59"/>
    <mergeCell ref="BA59:BB59"/>
    <mergeCell ref="BC59:BD59"/>
    <mergeCell ref="AO58:AP58"/>
    <mergeCell ref="AQ58:AR58"/>
    <mergeCell ref="BA57:BB57"/>
    <mergeCell ref="BC57:BD57"/>
    <mergeCell ref="AW56:AX56"/>
    <mergeCell ref="AY56:AZ56"/>
    <mergeCell ref="BA56:BB56"/>
    <mergeCell ref="U72:V72"/>
    <mergeCell ref="W72:X72"/>
    <mergeCell ref="Y72:Z72"/>
    <mergeCell ref="AA72:AB72"/>
    <mergeCell ref="AC72:AD72"/>
    <mergeCell ref="AE72:AF72"/>
    <mergeCell ref="AO69:AP69"/>
    <mergeCell ref="AQ69:AR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AK69:AL69"/>
    <mergeCell ref="AM69:AN69"/>
    <mergeCell ref="AA69:AB69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S65:AT65"/>
    <mergeCell ref="AU65:AV65"/>
    <mergeCell ref="AW65:AX65"/>
    <mergeCell ref="AY65:AZ65"/>
    <mergeCell ref="BC73:BD73"/>
    <mergeCell ref="BE73:BF73"/>
    <mergeCell ref="D74:BF74"/>
    <mergeCell ref="AK73:AL73"/>
    <mergeCell ref="AM73:AN73"/>
    <mergeCell ref="AO73:AP73"/>
    <mergeCell ref="AQ73:AR73"/>
    <mergeCell ref="AS73:AT73"/>
    <mergeCell ref="AU73:AV73"/>
    <mergeCell ref="BE72:BF72"/>
    <mergeCell ref="D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S72:AT72"/>
    <mergeCell ref="AU72:AV72"/>
    <mergeCell ref="AW72:AX72"/>
    <mergeCell ref="AY72:AZ72"/>
    <mergeCell ref="BA72:BB72"/>
    <mergeCell ref="BC72:BD72"/>
    <mergeCell ref="AG72:AH72"/>
    <mergeCell ref="AI72:AJ72"/>
    <mergeCell ref="AK72:AL72"/>
    <mergeCell ref="AM72:AN72"/>
    <mergeCell ref="E72:T72"/>
    <mergeCell ref="BA70:BB70"/>
    <mergeCell ref="BC70:BD70"/>
    <mergeCell ref="BE70:BF70"/>
    <mergeCell ref="E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</mergeCells>
  <pageMargins left="1.8110236220472442" right="0" top="0.59055118110236227" bottom="0" header="0" footer="0"/>
  <pageSetup paperSize="8" scale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6"/>
  <sheetViews>
    <sheetView zoomScale="70" zoomScaleNormal="70" workbookViewId="0">
      <pane ySplit="1" topLeftCell="A2" activePane="bottomLeft" state="frozen"/>
      <selection pane="bottomLeft" activeCell="B8" sqref="B8"/>
    </sheetView>
  </sheetViews>
  <sheetFormatPr defaultRowHeight="12.75"/>
  <cols>
    <col min="1" max="1" width="7.5703125" customWidth="1"/>
    <col min="2" max="2" width="60.28515625" customWidth="1"/>
    <col min="3" max="3" width="10.42578125" bestFit="1" customWidth="1"/>
    <col min="4" max="4" width="7.7109375" customWidth="1"/>
    <col min="5" max="6" width="6.7109375" bestFit="1" customWidth="1"/>
    <col min="7" max="7" width="5.140625" customWidth="1"/>
    <col min="8" max="8" width="4.7109375" bestFit="1" customWidth="1"/>
    <col min="9" max="9" width="6.85546875" bestFit="1" customWidth="1"/>
    <col min="10" max="10" width="6.42578125" bestFit="1" customWidth="1"/>
    <col min="11" max="11" width="6.5703125" bestFit="1" customWidth="1"/>
    <col min="12" max="13" width="7.5703125" bestFit="1" customWidth="1"/>
    <col min="14" max="14" width="10.5703125" bestFit="1" customWidth="1"/>
    <col min="15" max="15" width="15.7109375" bestFit="1" customWidth="1"/>
    <col min="16" max="16" width="6.28515625" hidden="1" customWidth="1"/>
    <col min="17" max="17" width="8.85546875" hidden="1" customWidth="1"/>
    <col min="18" max="18" width="9.140625" hidden="1" customWidth="1"/>
    <col min="19" max="19" width="9.7109375" hidden="1" customWidth="1"/>
    <col min="20" max="20" width="7.5703125" customWidth="1"/>
    <col min="21" max="21" width="6.42578125" customWidth="1"/>
    <col min="22" max="22" width="7" customWidth="1"/>
    <col min="23" max="23" width="13.85546875" bestFit="1" customWidth="1"/>
    <col min="24" max="24" width="8.7109375" bestFit="1" customWidth="1"/>
    <col min="25" max="25" width="12.7109375" customWidth="1"/>
    <col min="28" max="28" width="50.5703125" customWidth="1"/>
  </cols>
  <sheetData>
    <row r="1" spans="1:51" ht="18">
      <c r="A1" s="200" t="s">
        <v>169</v>
      </c>
      <c r="B1" s="200" t="s">
        <v>170</v>
      </c>
      <c r="C1" s="200" t="s">
        <v>171</v>
      </c>
      <c r="D1" s="200" t="s">
        <v>172</v>
      </c>
      <c r="E1" s="200" t="s">
        <v>173</v>
      </c>
      <c r="F1" s="200" t="s">
        <v>174</v>
      </c>
      <c r="G1" s="200" t="s">
        <v>175</v>
      </c>
      <c r="H1" s="200" t="s">
        <v>176</v>
      </c>
      <c r="I1" s="200" t="s">
        <v>177</v>
      </c>
      <c r="J1" s="200" t="s">
        <v>178</v>
      </c>
      <c r="K1" s="200" t="s">
        <v>179</v>
      </c>
      <c r="L1" s="201" t="s">
        <v>180</v>
      </c>
      <c r="M1" s="201" t="s">
        <v>181</v>
      </c>
      <c r="N1" s="201" t="s">
        <v>182</v>
      </c>
      <c r="O1" s="202" t="s">
        <v>205</v>
      </c>
      <c r="P1" s="201" t="s">
        <v>183</v>
      </c>
      <c r="Q1" s="201" t="s">
        <v>184</v>
      </c>
      <c r="R1" s="201" t="s">
        <v>185</v>
      </c>
      <c r="S1" s="201" t="s">
        <v>186</v>
      </c>
      <c r="T1" s="201" t="s">
        <v>180</v>
      </c>
      <c r="U1" s="201" t="s">
        <v>181</v>
      </c>
      <c r="V1" s="201" t="s">
        <v>187</v>
      </c>
      <c r="W1" s="201" t="s">
        <v>206</v>
      </c>
      <c r="X1" s="201"/>
      <c r="Y1" s="203" t="s">
        <v>188</v>
      </c>
      <c r="AA1" s="194" t="s">
        <v>169</v>
      </c>
      <c r="AB1" s="194" t="s">
        <v>170</v>
      </c>
      <c r="AC1" s="194" t="s">
        <v>171</v>
      </c>
      <c r="AD1" s="194" t="s">
        <v>172</v>
      </c>
      <c r="AE1" s="194" t="s">
        <v>173</v>
      </c>
      <c r="AF1" s="194" t="s">
        <v>174</v>
      </c>
      <c r="AG1" s="194" t="s">
        <v>175</v>
      </c>
      <c r="AH1" s="194" t="s">
        <v>176</v>
      </c>
      <c r="AI1" s="194" t="s">
        <v>177</v>
      </c>
      <c r="AJ1" s="194" t="s">
        <v>178</v>
      </c>
      <c r="AK1" s="194" t="s">
        <v>179</v>
      </c>
      <c r="AL1" s="213" t="s">
        <v>180</v>
      </c>
      <c r="AM1" s="213" t="s">
        <v>181</v>
      </c>
      <c r="AN1" s="213" t="s">
        <v>182</v>
      </c>
      <c r="AO1" s="214" t="s">
        <v>205</v>
      </c>
      <c r="AP1" s="213" t="s">
        <v>183</v>
      </c>
      <c r="AQ1" s="213" t="s">
        <v>184</v>
      </c>
      <c r="AR1" s="213" t="s">
        <v>185</v>
      </c>
      <c r="AS1" s="213" t="s">
        <v>186</v>
      </c>
      <c r="AT1" s="213" t="s">
        <v>180</v>
      </c>
      <c r="AU1" s="213" t="s">
        <v>181</v>
      </c>
      <c r="AV1" s="213" t="s">
        <v>187</v>
      </c>
      <c r="AW1" s="213" t="s">
        <v>206</v>
      </c>
      <c r="AX1" s="213"/>
      <c r="AY1" s="215" t="s">
        <v>188</v>
      </c>
    </row>
    <row r="2" spans="1:51" ht="18">
      <c r="A2" s="194">
        <v>1</v>
      </c>
      <c r="B2" s="194" t="s">
        <v>191</v>
      </c>
      <c r="C2" s="194">
        <v>1.5</v>
      </c>
      <c r="D2" s="194">
        <f t="shared" ref="D2:D7" si="0">C2*30</f>
        <v>45</v>
      </c>
      <c r="E2" s="194"/>
      <c r="F2" s="194"/>
      <c r="G2" s="194"/>
      <c r="H2" s="194"/>
      <c r="I2" s="194"/>
      <c r="J2" s="194"/>
      <c r="K2" s="194"/>
      <c r="L2" s="194"/>
      <c r="M2" s="194">
        <v>36</v>
      </c>
      <c r="N2" s="194"/>
      <c r="O2" s="194">
        <f t="shared" ref="O2:O7" si="1">L2*0.3+M2*0.5+N2*1+I2*2+J2*10+K2*8+F2*6+E2*30+G2*45+H2*30</f>
        <v>18</v>
      </c>
      <c r="P2" s="194">
        <f>E2*30</f>
        <v>0</v>
      </c>
      <c r="Q2" s="194">
        <f>G2*45+H2*30</f>
        <v>0</v>
      </c>
      <c r="R2" s="194">
        <f>SUM(L2:O2)</f>
        <v>54</v>
      </c>
      <c r="S2" s="194">
        <f>R2/30</f>
        <v>1.8</v>
      </c>
      <c r="T2" s="194"/>
      <c r="U2" s="194">
        <f>M2/18</f>
        <v>2</v>
      </c>
      <c r="V2" s="194"/>
      <c r="W2" s="194">
        <f>C2*30-SUM(L2:N2)</f>
        <v>9</v>
      </c>
      <c r="X2" s="195"/>
      <c r="Y2" s="196">
        <f>SUM(T2:V2)</f>
        <v>2</v>
      </c>
      <c r="AA2" s="194">
        <v>1</v>
      </c>
      <c r="AB2" s="194" t="s">
        <v>216</v>
      </c>
      <c r="AC2" s="194">
        <v>1.5</v>
      </c>
      <c r="AD2" s="194">
        <f t="shared" ref="AD2:AD18" si="2">AC2*30</f>
        <v>45</v>
      </c>
      <c r="AE2" s="194"/>
      <c r="AF2" s="194"/>
      <c r="AG2" s="194"/>
      <c r="AH2" s="194"/>
      <c r="AI2" s="194"/>
      <c r="AJ2" s="194"/>
      <c r="AK2" s="194"/>
      <c r="AL2" s="194"/>
      <c r="AM2" s="194">
        <v>36</v>
      </c>
      <c r="AN2" s="194"/>
      <c r="AO2" s="194">
        <f>AL2*0.3+AM2*0.5+AN2*1+AI2*2+AJ2*10+AK2*8+AF2*6+AE2*30+AG2*45+AH2*30</f>
        <v>18</v>
      </c>
      <c r="AP2" s="194">
        <f t="shared" ref="AP2:AP18" si="3">AE2*30</f>
        <v>0</v>
      </c>
      <c r="AQ2" s="194">
        <f t="shared" ref="AQ2:AQ18" si="4">AG2*45+AH2*30</f>
        <v>0</v>
      </c>
      <c r="AR2" s="194">
        <f t="shared" ref="AR2:AR18" si="5">SUM(AL2:AO2)</f>
        <v>54</v>
      </c>
      <c r="AS2" s="194">
        <f t="shared" ref="AS2:AS18" si="6">AR2/30</f>
        <v>1.8</v>
      </c>
      <c r="AT2" s="194"/>
      <c r="AU2" s="194">
        <f>AM2/18</f>
        <v>2</v>
      </c>
      <c r="AV2" s="194"/>
      <c r="AW2" s="194">
        <f t="shared" ref="AW2:AW18" si="7">AC2*30-SUM(AL2:AN2)</f>
        <v>9</v>
      </c>
      <c r="AX2" s="195"/>
      <c r="AY2" s="196">
        <f t="shared" ref="AY2:AY18" si="8">SUM(AT2:AV2)</f>
        <v>2</v>
      </c>
    </row>
    <row r="3" spans="1:51" ht="18">
      <c r="A3" s="194">
        <v>1</v>
      </c>
      <c r="B3" s="194" t="s">
        <v>189</v>
      </c>
      <c r="C3" s="194">
        <v>3.5</v>
      </c>
      <c r="D3" s="194">
        <f t="shared" si="0"/>
        <v>105</v>
      </c>
      <c r="E3" s="194"/>
      <c r="F3" s="194">
        <v>1</v>
      </c>
      <c r="G3" s="194"/>
      <c r="H3" s="194"/>
      <c r="I3" s="194">
        <v>1</v>
      </c>
      <c r="J3" s="194"/>
      <c r="K3" s="194">
        <v>1</v>
      </c>
      <c r="L3" s="194">
        <v>36</v>
      </c>
      <c r="M3" s="194">
        <v>36</v>
      </c>
      <c r="N3" s="194"/>
      <c r="O3" s="194">
        <f t="shared" si="1"/>
        <v>44.8</v>
      </c>
      <c r="P3" s="194">
        <f>E3*30</f>
        <v>0</v>
      </c>
      <c r="Q3" s="194">
        <f>G3*45+H3*30</f>
        <v>0</v>
      </c>
      <c r="R3" s="194">
        <f>SUM(L3:O3)</f>
        <v>116.8</v>
      </c>
      <c r="S3" s="194">
        <f>R3/30</f>
        <v>3.8933333333333331</v>
      </c>
      <c r="T3" s="194">
        <f>L3/18</f>
        <v>2</v>
      </c>
      <c r="U3" s="194">
        <f>M3/18</f>
        <v>2</v>
      </c>
      <c r="V3" s="194"/>
      <c r="W3" s="194">
        <f>C3*30-SUM(L3:N3)</f>
        <v>33</v>
      </c>
      <c r="X3" s="195"/>
      <c r="Y3" s="196">
        <f>SUM(T3:V3)</f>
        <v>4</v>
      </c>
      <c r="AA3" s="194">
        <v>1</v>
      </c>
      <c r="AB3" s="194" t="s">
        <v>216</v>
      </c>
      <c r="AC3" s="194">
        <v>1.5</v>
      </c>
      <c r="AD3" s="194">
        <f t="shared" si="2"/>
        <v>45</v>
      </c>
      <c r="AE3" s="194"/>
      <c r="AF3" s="194">
        <v>1</v>
      </c>
      <c r="AG3" s="194"/>
      <c r="AH3" s="194"/>
      <c r="AI3" s="194"/>
      <c r="AJ3" s="194"/>
      <c r="AK3" s="194">
        <v>1</v>
      </c>
      <c r="AL3" s="194"/>
      <c r="AM3" s="194">
        <v>36</v>
      </c>
      <c r="AN3" s="194"/>
      <c r="AO3" s="194"/>
      <c r="AP3" s="194">
        <f t="shared" si="3"/>
        <v>0</v>
      </c>
      <c r="AQ3" s="194">
        <f t="shared" si="4"/>
        <v>0</v>
      </c>
      <c r="AR3" s="194">
        <f t="shared" si="5"/>
        <v>36</v>
      </c>
      <c r="AS3" s="194">
        <f t="shared" si="6"/>
        <v>1.2</v>
      </c>
      <c r="AT3" s="194"/>
      <c r="AU3" s="194">
        <f>AM3/18</f>
        <v>2</v>
      </c>
      <c r="AV3" s="194"/>
      <c r="AW3" s="194">
        <f t="shared" si="7"/>
        <v>9</v>
      </c>
      <c r="AX3" s="195"/>
      <c r="AY3" s="196">
        <f t="shared" si="8"/>
        <v>2</v>
      </c>
    </row>
    <row r="4" spans="1:51" ht="18">
      <c r="A4" s="194">
        <v>1</v>
      </c>
      <c r="B4" s="194" t="s">
        <v>190</v>
      </c>
      <c r="C4" s="194">
        <v>4.5</v>
      </c>
      <c r="D4" s="194">
        <f t="shared" si="0"/>
        <v>135</v>
      </c>
      <c r="E4" s="194">
        <v>1</v>
      </c>
      <c r="F4" s="194"/>
      <c r="G4" s="194"/>
      <c r="H4" s="194"/>
      <c r="I4" s="194">
        <v>1</v>
      </c>
      <c r="J4" s="194"/>
      <c r="K4" s="194">
        <v>1</v>
      </c>
      <c r="L4" s="194">
        <v>36</v>
      </c>
      <c r="M4" s="194">
        <v>36</v>
      </c>
      <c r="N4" s="194"/>
      <c r="O4" s="194">
        <f t="shared" si="1"/>
        <v>68.8</v>
      </c>
      <c r="P4" s="194">
        <f t="shared" ref="P4" si="9">E4*30</f>
        <v>30</v>
      </c>
      <c r="Q4" s="194">
        <f t="shared" ref="Q4" si="10">G4*45+H4*30</f>
        <v>0</v>
      </c>
      <c r="R4" s="194">
        <f t="shared" ref="R4" si="11">SUM(L4:O4)</f>
        <v>140.80000000000001</v>
      </c>
      <c r="S4" s="194">
        <f t="shared" ref="S4" si="12">R4/30</f>
        <v>4.6933333333333334</v>
      </c>
      <c r="T4" s="194">
        <f>L4/18</f>
        <v>2</v>
      </c>
      <c r="U4" s="194">
        <f>M4/18</f>
        <v>2</v>
      </c>
      <c r="V4" s="194"/>
      <c r="W4" s="194">
        <f t="shared" ref="W4" si="13">C4*30-SUM(L4:N4)</f>
        <v>63</v>
      </c>
      <c r="X4" s="195"/>
      <c r="Y4" s="196">
        <f t="shared" ref="Y4" si="14">SUM(T4:V4)</f>
        <v>4</v>
      </c>
      <c r="AA4" s="194">
        <v>1</v>
      </c>
      <c r="AB4" s="194" t="s">
        <v>215</v>
      </c>
      <c r="AC4" s="194">
        <v>1</v>
      </c>
      <c r="AD4" s="194">
        <f t="shared" si="2"/>
        <v>30</v>
      </c>
      <c r="AE4" s="194"/>
      <c r="AF4" s="194"/>
      <c r="AG4" s="194"/>
      <c r="AH4" s="194"/>
      <c r="AI4" s="194"/>
      <c r="AJ4" s="194"/>
      <c r="AK4" s="194"/>
      <c r="AL4" s="194"/>
      <c r="AM4" s="194">
        <v>30</v>
      </c>
      <c r="AN4" s="194"/>
      <c r="AO4" s="194">
        <f t="shared" ref="AO4:AO18" si="15">AL4*0.3+AM4*0.5+AN4*1+AI4*2+AJ4*10+AK4*8+AF4*6+AE4*30+AG4*45+AH4*30</f>
        <v>15</v>
      </c>
      <c r="AP4" s="194">
        <f t="shared" si="3"/>
        <v>0</v>
      </c>
      <c r="AQ4" s="194">
        <f t="shared" si="4"/>
        <v>0</v>
      </c>
      <c r="AR4" s="194">
        <f t="shared" si="5"/>
        <v>45</v>
      </c>
      <c r="AS4" s="194">
        <f t="shared" si="6"/>
        <v>1.5</v>
      </c>
      <c r="AT4" s="194">
        <f>AL4/18</f>
        <v>0</v>
      </c>
      <c r="AU4" s="194">
        <f>AM4/18</f>
        <v>1.6666666666666667</v>
      </c>
      <c r="AV4" s="194">
        <f>AN4/18</f>
        <v>0</v>
      </c>
      <c r="AW4" s="194">
        <f t="shared" si="7"/>
        <v>0</v>
      </c>
      <c r="AX4" s="195"/>
      <c r="AY4" s="196">
        <f t="shared" si="8"/>
        <v>1.6666666666666667</v>
      </c>
    </row>
    <row r="5" spans="1:51" ht="18">
      <c r="A5" s="194">
        <v>1</v>
      </c>
      <c r="B5" s="194" t="s">
        <v>209</v>
      </c>
      <c r="C5" s="194">
        <v>4.5</v>
      </c>
      <c r="D5" s="194">
        <f t="shared" si="0"/>
        <v>135</v>
      </c>
      <c r="E5" s="194">
        <v>1</v>
      </c>
      <c r="F5" s="194"/>
      <c r="G5" s="194"/>
      <c r="H5" s="194"/>
      <c r="I5" s="194">
        <v>1</v>
      </c>
      <c r="J5" s="194"/>
      <c r="K5" s="194">
        <v>1</v>
      </c>
      <c r="L5" s="194">
        <v>18</v>
      </c>
      <c r="M5" s="194"/>
      <c r="N5" s="194">
        <v>50</v>
      </c>
      <c r="O5" s="194">
        <f t="shared" si="1"/>
        <v>95.4</v>
      </c>
      <c r="P5" s="194">
        <f>E5*30</f>
        <v>30</v>
      </c>
      <c r="Q5" s="194">
        <f>G5*45+H5*30</f>
        <v>0</v>
      </c>
      <c r="R5" s="194">
        <f>SUM(L5:O5)</f>
        <v>163.4</v>
      </c>
      <c r="S5" s="194">
        <f>R5/30</f>
        <v>5.4466666666666672</v>
      </c>
      <c r="T5" s="194">
        <f>L5/18</f>
        <v>1</v>
      </c>
      <c r="U5" s="194"/>
      <c r="V5" s="194">
        <f>N5/18</f>
        <v>2.7777777777777777</v>
      </c>
      <c r="W5" s="194">
        <f>C5*30-SUM(L5:N5)</f>
        <v>67</v>
      </c>
      <c r="X5" s="195"/>
      <c r="Y5" s="196">
        <f>SUM(T5:V5)</f>
        <v>3.7777777777777777</v>
      </c>
      <c r="AA5" s="194">
        <v>1</v>
      </c>
      <c r="AB5" s="194" t="s">
        <v>215</v>
      </c>
      <c r="AC5" s="194">
        <v>1.5</v>
      </c>
      <c r="AD5" s="194">
        <f t="shared" si="2"/>
        <v>45</v>
      </c>
      <c r="AE5" s="194"/>
      <c r="AF5" s="194">
        <v>1</v>
      </c>
      <c r="AG5" s="194"/>
      <c r="AH5" s="194"/>
      <c r="AI5" s="194"/>
      <c r="AJ5" s="194"/>
      <c r="AK5" s="194"/>
      <c r="AL5" s="194"/>
      <c r="AM5" s="194">
        <v>36</v>
      </c>
      <c r="AN5" s="194"/>
      <c r="AO5" s="194">
        <f t="shared" si="15"/>
        <v>24</v>
      </c>
      <c r="AP5" s="194">
        <f t="shared" si="3"/>
        <v>0</v>
      </c>
      <c r="AQ5" s="194">
        <f t="shared" si="4"/>
        <v>0</v>
      </c>
      <c r="AR5" s="194">
        <f t="shared" si="5"/>
        <v>60</v>
      </c>
      <c r="AS5" s="194">
        <f t="shared" si="6"/>
        <v>2</v>
      </c>
      <c r="AT5" s="194">
        <f>AL5/18</f>
        <v>0</v>
      </c>
      <c r="AU5" s="194">
        <f>AM5/18</f>
        <v>2</v>
      </c>
      <c r="AV5" s="194">
        <f>AN5/18</f>
        <v>0</v>
      </c>
      <c r="AW5" s="194">
        <f t="shared" si="7"/>
        <v>9</v>
      </c>
      <c r="AX5" s="195"/>
      <c r="AY5" s="196">
        <f t="shared" si="8"/>
        <v>2</v>
      </c>
    </row>
    <row r="6" spans="1:51" ht="18">
      <c r="A6" s="194">
        <v>1</v>
      </c>
      <c r="B6" s="194" t="s">
        <v>229</v>
      </c>
      <c r="C6" s="194">
        <v>8</v>
      </c>
      <c r="D6" s="194">
        <f t="shared" si="0"/>
        <v>240</v>
      </c>
      <c r="E6" s="194">
        <v>1</v>
      </c>
      <c r="F6" s="194"/>
      <c r="G6" s="194"/>
      <c r="H6" s="194"/>
      <c r="I6" s="194">
        <v>1</v>
      </c>
      <c r="J6" s="194">
        <v>1</v>
      </c>
      <c r="K6" s="194"/>
      <c r="L6" s="194">
        <v>72</v>
      </c>
      <c r="M6" s="194">
        <v>54</v>
      </c>
      <c r="N6" s="194">
        <v>18</v>
      </c>
      <c r="O6" s="194">
        <f t="shared" si="1"/>
        <v>108.6</v>
      </c>
      <c r="P6" s="194">
        <f>E6*30</f>
        <v>30</v>
      </c>
      <c r="Q6" s="194">
        <f>G6*45+H6*30</f>
        <v>0</v>
      </c>
      <c r="R6" s="194">
        <f>SUM(L6:O6)</f>
        <v>252.6</v>
      </c>
      <c r="S6" s="194">
        <f>R6/30</f>
        <v>8.42</v>
      </c>
      <c r="T6" s="194">
        <f t="shared" ref="T6:U6" si="16">L6/18</f>
        <v>4</v>
      </c>
      <c r="U6" s="194">
        <f t="shared" si="16"/>
        <v>3</v>
      </c>
      <c r="V6" s="194">
        <f>N6/18</f>
        <v>1</v>
      </c>
      <c r="W6" s="194">
        <f>C6*30-SUM(L6:N6)</f>
        <v>96</v>
      </c>
      <c r="X6" s="195"/>
      <c r="Y6" s="196">
        <f>SUM(T6:V6)</f>
        <v>8</v>
      </c>
      <c r="AA6" s="194">
        <v>1</v>
      </c>
      <c r="AB6" s="194" t="s">
        <v>219</v>
      </c>
      <c r="AC6" s="194">
        <v>2</v>
      </c>
      <c r="AD6" s="194">
        <f t="shared" si="2"/>
        <v>60</v>
      </c>
      <c r="AE6" s="194"/>
      <c r="AF6" s="194">
        <v>1</v>
      </c>
      <c r="AG6" s="194"/>
      <c r="AH6" s="194"/>
      <c r="AI6" s="194">
        <v>1</v>
      </c>
      <c r="AJ6" s="194">
        <v>1</v>
      </c>
      <c r="AK6" s="194"/>
      <c r="AL6" s="194">
        <v>18</v>
      </c>
      <c r="AM6" s="194">
        <v>18</v>
      </c>
      <c r="AN6" s="194"/>
      <c r="AO6" s="194">
        <f t="shared" si="15"/>
        <v>32.4</v>
      </c>
      <c r="AP6" s="194">
        <f t="shared" si="3"/>
        <v>0</v>
      </c>
      <c r="AQ6" s="194">
        <f t="shared" si="4"/>
        <v>0</v>
      </c>
      <c r="AR6" s="194">
        <f t="shared" si="5"/>
        <v>68.400000000000006</v>
      </c>
      <c r="AS6" s="194">
        <f t="shared" si="6"/>
        <v>2.2800000000000002</v>
      </c>
      <c r="AT6" s="194">
        <f>AL6/18</f>
        <v>1</v>
      </c>
      <c r="AU6" s="194">
        <f>AM6/18</f>
        <v>1</v>
      </c>
      <c r="AV6" s="194">
        <f>AN6/18</f>
        <v>0</v>
      </c>
      <c r="AW6" s="194">
        <f t="shared" si="7"/>
        <v>24</v>
      </c>
      <c r="AX6" s="195"/>
      <c r="AY6" s="196">
        <f t="shared" si="8"/>
        <v>2</v>
      </c>
    </row>
    <row r="7" spans="1:51" ht="18">
      <c r="A7" s="194">
        <v>1</v>
      </c>
      <c r="B7" s="194" t="s">
        <v>210</v>
      </c>
      <c r="C7" s="194">
        <v>3.5</v>
      </c>
      <c r="D7" s="194">
        <f t="shared" si="0"/>
        <v>105</v>
      </c>
      <c r="E7" s="194"/>
      <c r="F7" s="194">
        <v>1</v>
      </c>
      <c r="G7" s="194"/>
      <c r="H7" s="194"/>
      <c r="I7" s="194">
        <v>1</v>
      </c>
      <c r="J7" s="194">
        <v>1</v>
      </c>
      <c r="K7" s="194"/>
      <c r="L7" s="194">
        <v>18</v>
      </c>
      <c r="M7" s="194"/>
      <c r="N7" s="194">
        <v>36</v>
      </c>
      <c r="O7" s="194">
        <f t="shared" si="1"/>
        <v>59.4</v>
      </c>
      <c r="P7" s="194">
        <f>E7*30</f>
        <v>0</v>
      </c>
      <c r="Q7" s="194">
        <f>G7*45+H7*30</f>
        <v>0</v>
      </c>
      <c r="R7" s="194">
        <f>SUM(L7:O7)</f>
        <v>113.4</v>
      </c>
      <c r="S7" s="194">
        <f>R7/30</f>
        <v>3.7800000000000002</v>
      </c>
      <c r="T7" s="194">
        <f>L7/18</f>
        <v>1</v>
      </c>
      <c r="U7" s="194"/>
      <c r="V7" s="194">
        <f>N7/18</f>
        <v>2</v>
      </c>
      <c r="W7" s="194">
        <f>C7*30-SUM(L7:N7)</f>
        <v>51</v>
      </c>
      <c r="X7" s="195"/>
      <c r="Y7" s="196">
        <f>SUM(T7:V7)</f>
        <v>3</v>
      </c>
      <c r="AA7" s="194">
        <v>1</v>
      </c>
      <c r="AB7" s="194" t="s">
        <v>214</v>
      </c>
      <c r="AC7" s="194">
        <v>2</v>
      </c>
      <c r="AD7" s="194">
        <f t="shared" si="2"/>
        <v>60</v>
      </c>
      <c r="AE7" s="194"/>
      <c r="AF7" s="194">
        <v>1</v>
      </c>
      <c r="AG7" s="194"/>
      <c r="AH7" s="194"/>
      <c r="AI7" s="194"/>
      <c r="AJ7" s="194"/>
      <c r="AK7" s="194"/>
      <c r="AL7" s="194">
        <v>2</v>
      </c>
      <c r="AM7" s="194"/>
      <c r="AN7" s="194">
        <v>34</v>
      </c>
      <c r="AO7" s="194">
        <f t="shared" si="15"/>
        <v>40.6</v>
      </c>
      <c r="AP7" s="194">
        <f t="shared" si="3"/>
        <v>0</v>
      </c>
      <c r="AQ7" s="194">
        <f t="shared" si="4"/>
        <v>0</v>
      </c>
      <c r="AR7" s="194">
        <f t="shared" si="5"/>
        <v>76.599999999999994</v>
      </c>
      <c r="AS7" s="194">
        <f t="shared" si="6"/>
        <v>2.5533333333333332</v>
      </c>
      <c r="AT7" s="194"/>
      <c r="AU7" s="194"/>
      <c r="AV7" s="194">
        <f>AN7/18</f>
        <v>1.8888888888888888</v>
      </c>
      <c r="AW7" s="194">
        <f t="shared" si="7"/>
        <v>24</v>
      </c>
      <c r="AX7" s="195"/>
      <c r="AY7" s="196">
        <f t="shared" si="8"/>
        <v>1.8888888888888888</v>
      </c>
    </row>
    <row r="8" spans="1:51" ht="36">
      <c r="A8" s="194"/>
      <c r="B8" s="197" t="s">
        <v>195</v>
      </c>
      <c r="C8" s="194">
        <v>4.5</v>
      </c>
      <c r="D8" s="194">
        <f>C8*30</f>
        <v>135</v>
      </c>
      <c r="E8" s="194"/>
      <c r="F8" s="194">
        <v>1</v>
      </c>
      <c r="G8" s="194"/>
      <c r="H8" s="194"/>
      <c r="I8" s="194">
        <v>1</v>
      </c>
      <c r="J8" s="194">
        <v>1</v>
      </c>
      <c r="K8" s="194"/>
      <c r="L8" s="194">
        <v>36</v>
      </c>
      <c r="M8" s="194">
        <v>18</v>
      </c>
      <c r="N8" s="194">
        <v>18</v>
      </c>
      <c r="O8" s="194">
        <f>L8*0.3+M8*0.5+N8*1+I8*2+J8*10+K8*8+F8*6+E8*30+G8*45+H8*30</f>
        <v>55.8</v>
      </c>
      <c r="P8" s="194">
        <f>E8*30</f>
        <v>0</v>
      </c>
      <c r="Q8" s="194">
        <f>G8*45+H8*30</f>
        <v>0</v>
      </c>
      <c r="R8" s="194">
        <f>SUM(L8:O8)</f>
        <v>127.8</v>
      </c>
      <c r="S8" s="194">
        <f>R8/30</f>
        <v>4.26</v>
      </c>
      <c r="T8" s="194">
        <f>L8/18</f>
        <v>2</v>
      </c>
      <c r="U8" s="194">
        <f>M8/18</f>
        <v>1</v>
      </c>
      <c r="V8" s="194">
        <f>N8/18</f>
        <v>1</v>
      </c>
      <c r="W8" s="194">
        <f>C8*30-SUM(L8:N8)</f>
        <v>63</v>
      </c>
      <c r="X8" s="195"/>
      <c r="Y8" s="196">
        <f>SUM(T8:V8)</f>
        <v>4</v>
      </c>
      <c r="AA8" s="194">
        <v>1</v>
      </c>
      <c r="AB8" s="194" t="s">
        <v>213</v>
      </c>
      <c r="AC8" s="194">
        <v>3</v>
      </c>
      <c r="AD8" s="194">
        <f t="shared" si="2"/>
        <v>90</v>
      </c>
      <c r="AE8" s="194"/>
      <c r="AF8" s="194">
        <v>1</v>
      </c>
      <c r="AG8" s="194"/>
      <c r="AH8" s="194"/>
      <c r="AI8" s="194">
        <v>1</v>
      </c>
      <c r="AJ8" s="194"/>
      <c r="AK8" s="194">
        <v>1</v>
      </c>
      <c r="AL8" s="194">
        <v>36</v>
      </c>
      <c r="AM8" s="194"/>
      <c r="AN8" s="194">
        <v>18</v>
      </c>
      <c r="AO8" s="194">
        <f t="shared" si="15"/>
        <v>44.8</v>
      </c>
      <c r="AP8" s="194">
        <f t="shared" si="3"/>
        <v>0</v>
      </c>
      <c r="AQ8" s="194">
        <f t="shared" si="4"/>
        <v>0</v>
      </c>
      <c r="AR8" s="194">
        <f t="shared" si="5"/>
        <v>98.8</v>
      </c>
      <c r="AS8" s="194">
        <f t="shared" si="6"/>
        <v>3.2933333333333334</v>
      </c>
      <c r="AT8" s="194">
        <f t="shared" ref="AT8:AT18" si="17">AL8/18</f>
        <v>2</v>
      </c>
      <c r="AU8" s="194"/>
      <c r="AV8" s="194">
        <f>AN8/18</f>
        <v>1</v>
      </c>
      <c r="AW8" s="194">
        <f t="shared" si="7"/>
        <v>36</v>
      </c>
      <c r="AX8" s="195"/>
      <c r="AY8" s="196">
        <f t="shared" si="8"/>
        <v>3</v>
      </c>
    </row>
    <row r="9" spans="1:51" ht="18">
      <c r="A9" s="204"/>
      <c r="B9" s="208" t="s">
        <v>204</v>
      </c>
      <c r="C9" s="204">
        <f>SUM(C2:C8)</f>
        <v>30</v>
      </c>
      <c r="D9" s="204">
        <f t="shared" ref="D9:Y9" si="18">SUM(D2:D8)</f>
        <v>900</v>
      </c>
      <c r="E9" s="204">
        <f t="shared" si="18"/>
        <v>3</v>
      </c>
      <c r="F9" s="204">
        <f t="shared" si="18"/>
        <v>3</v>
      </c>
      <c r="G9" s="204">
        <f t="shared" si="18"/>
        <v>0</v>
      </c>
      <c r="H9" s="204">
        <f t="shared" si="18"/>
        <v>0</v>
      </c>
      <c r="I9" s="204">
        <f t="shared" si="18"/>
        <v>6</v>
      </c>
      <c r="J9" s="204">
        <f t="shared" si="18"/>
        <v>3</v>
      </c>
      <c r="K9" s="204">
        <f t="shared" si="18"/>
        <v>3</v>
      </c>
      <c r="L9" s="204">
        <f t="shared" si="18"/>
        <v>216</v>
      </c>
      <c r="M9" s="204">
        <f t="shared" si="18"/>
        <v>180</v>
      </c>
      <c r="N9" s="204">
        <f t="shared" si="18"/>
        <v>122</v>
      </c>
      <c r="O9" s="204">
        <f t="shared" si="18"/>
        <v>450.8</v>
      </c>
      <c r="P9" s="204">
        <f t="shared" si="18"/>
        <v>90</v>
      </c>
      <c r="Q9" s="204">
        <f t="shared" si="18"/>
        <v>0</v>
      </c>
      <c r="R9" s="204">
        <f t="shared" si="18"/>
        <v>968.8</v>
      </c>
      <c r="S9" s="204">
        <f t="shared" si="18"/>
        <v>32.293333333333337</v>
      </c>
      <c r="T9" s="204">
        <f t="shared" si="18"/>
        <v>12</v>
      </c>
      <c r="U9" s="204">
        <f t="shared" si="18"/>
        <v>10</v>
      </c>
      <c r="V9" s="204">
        <f t="shared" si="18"/>
        <v>6.7777777777777777</v>
      </c>
      <c r="W9" s="204">
        <f t="shared" si="18"/>
        <v>382</v>
      </c>
      <c r="X9" s="204">
        <f t="shared" si="18"/>
        <v>0</v>
      </c>
      <c r="Y9" s="204">
        <f t="shared" si="18"/>
        <v>28.777777777777779</v>
      </c>
      <c r="AA9" s="194">
        <v>1</v>
      </c>
      <c r="AB9" s="194" t="s">
        <v>217</v>
      </c>
      <c r="AC9" s="194">
        <v>2</v>
      </c>
      <c r="AD9" s="194">
        <f t="shared" si="2"/>
        <v>60</v>
      </c>
      <c r="AE9" s="194"/>
      <c r="AF9" s="194">
        <v>1</v>
      </c>
      <c r="AG9" s="194"/>
      <c r="AH9" s="194"/>
      <c r="AI9" s="194"/>
      <c r="AJ9" s="194"/>
      <c r="AK9" s="194"/>
      <c r="AL9" s="194">
        <v>18</v>
      </c>
      <c r="AM9" s="194">
        <v>18</v>
      </c>
      <c r="AN9" s="194"/>
      <c r="AO9" s="194">
        <f t="shared" si="15"/>
        <v>20.399999999999999</v>
      </c>
      <c r="AP9" s="194">
        <f t="shared" si="3"/>
        <v>0</v>
      </c>
      <c r="AQ9" s="194">
        <f t="shared" si="4"/>
        <v>0</v>
      </c>
      <c r="AR9" s="194">
        <f t="shared" si="5"/>
        <v>56.4</v>
      </c>
      <c r="AS9" s="194">
        <f t="shared" si="6"/>
        <v>1.88</v>
      </c>
      <c r="AT9" s="194">
        <f t="shared" si="17"/>
        <v>1</v>
      </c>
      <c r="AU9" s="194">
        <f t="shared" ref="AU9:AU18" si="19">AM9/18</f>
        <v>1</v>
      </c>
      <c r="AV9" s="194"/>
      <c r="AW9" s="194">
        <f t="shared" si="7"/>
        <v>24</v>
      </c>
      <c r="AX9" s="195"/>
      <c r="AY9" s="196">
        <f t="shared" si="8"/>
        <v>2</v>
      </c>
    </row>
    <row r="10" spans="1:51" ht="18">
      <c r="A10" s="194">
        <v>2</v>
      </c>
      <c r="B10" s="194" t="s">
        <v>191</v>
      </c>
      <c r="C10" s="194">
        <v>1.5</v>
      </c>
      <c r="D10" s="194">
        <f>C10*30</f>
        <v>45</v>
      </c>
      <c r="E10" s="194"/>
      <c r="F10" s="194">
        <v>1</v>
      </c>
      <c r="G10" s="194"/>
      <c r="H10" s="194"/>
      <c r="I10" s="194"/>
      <c r="J10" s="194"/>
      <c r="K10" s="194"/>
      <c r="L10" s="194"/>
      <c r="M10" s="194">
        <v>36</v>
      </c>
      <c r="N10" s="194"/>
      <c r="O10" s="194">
        <f>L10*0.3+M10*0.5+N10*1+I10*2+J10*10+K10*8+F10*6+E10*30+G10*45+H10*30</f>
        <v>24</v>
      </c>
      <c r="P10" s="194">
        <f>E10*30</f>
        <v>0</v>
      </c>
      <c r="Q10" s="194">
        <f>G10*45+H10*30</f>
        <v>0</v>
      </c>
      <c r="R10" s="194">
        <f>SUM(L10:O10)</f>
        <v>60</v>
      </c>
      <c r="S10" s="194">
        <f>R10/30</f>
        <v>2</v>
      </c>
      <c r="T10" s="194"/>
      <c r="U10" s="194">
        <f>M10/18</f>
        <v>2</v>
      </c>
      <c r="V10" s="194"/>
      <c r="W10" s="194">
        <f>C10*30-SUM(L10:N10)</f>
        <v>9</v>
      </c>
      <c r="X10" s="195"/>
      <c r="Y10" s="196">
        <f>SUM(T10:V10)</f>
        <v>2</v>
      </c>
      <c r="AA10" s="194">
        <v>2</v>
      </c>
      <c r="AB10" s="194" t="s">
        <v>215</v>
      </c>
      <c r="AC10" s="194">
        <v>1</v>
      </c>
      <c r="AD10" s="194">
        <f t="shared" si="2"/>
        <v>30</v>
      </c>
      <c r="AE10" s="194"/>
      <c r="AF10" s="194"/>
      <c r="AG10" s="194"/>
      <c r="AH10" s="194"/>
      <c r="AI10" s="194"/>
      <c r="AJ10" s="194"/>
      <c r="AK10" s="194"/>
      <c r="AL10" s="194"/>
      <c r="AM10" s="194">
        <v>30</v>
      </c>
      <c r="AN10" s="194"/>
      <c r="AO10" s="194">
        <f t="shared" si="15"/>
        <v>15</v>
      </c>
      <c r="AP10" s="194">
        <f t="shared" si="3"/>
        <v>0</v>
      </c>
      <c r="AQ10" s="194">
        <f t="shared" si="4"/>
        <v>0</v>
      </c>
      <c r="AR10" s="194">
        <f t="shared" si="5"/>
        <v>45</v>
      </c>
      <c r="AS10" s="194">
        <f t="shared" si="6"/>
        <v>1.5</v>
      </c>
      <c r="AT10" s="194">
        <f t="shared" si="17"/>
        <v>0</v>
      </c>
      <c r="AU10" s="194">
        <f t="shared" si="19"/>
        <v>1.6666666666666667</v>
      </c>
      <c r="AV10" s="194">
        <f>AN10/18</f>
        <v>0</v>
      </c>
      <c r="AW10" s="194">
        <f t="shared" si="7"/>
        <v>0</v>
      </c>
      <c r="AX10" s="195"/>
      <c r="AY10" s="196">
        <f t="shared" si="8"/>
        <v>1.6666666666666667</v>
      </c>
    </row>
    <row r="11" spans="1:51" ht="18">
      <c r="A11" s="194">
        <v>2</v>
      </c>
      <c r="B11" s="194" t="s">
        <v>192</v>
      </c>
      <c r="C11" s="194">
        <v>8.5</v>
      </c>
      <c r="D11" s="194">
        <f t="shared" ref="D11" si="20">C11*30</f>
        <v>255</v>
      </c>
      <c r="E11" s="194">
        <v>1</v>
      </c>
      <c r="F11" s="194"/>
      <c r="G11" s="194"/>
      <c r="H11" s="194"/>
      <c r="I11" s="194">
        <v>1</v>
      </c>
      <c r="J11" s="194"/>
      <c r="K11" s="194">
        <v>1</v>
      </c>
      <c r="L11" s="194">
        <v>72</v>
      </c>
      <c r="M11" s="194">
        <v>72</v>
      </c>
      <c r="N11" s="194"/>
      <c r="O11" s="194">
        <f t="shared" ref="O11:O44" si="21">L11*0.3+M11*0.5+N11*1+I11*2+J11*10+K11*8+F11*6+E11*30+G11*45+H11*30</f>
        <v>97.6</v>
      </c>
      <c r="P11" s="194">
        <f t="shared" ref="P11" si="22">E11*30</f>
        <v>30</v>
      </c>
      <c r="Q11" s="194">
        <f t="shared" ref="Q11" si="23">G11*45+H11*30</f>
        <v>0</v>
      </c>
      <c r="R11" s="194">
        <f t="shared" ref="R11" si="24">SUM(L11:O11)</f>
        <v>241.6</v>
      </c>
      <c r="S11" s="194">
        <f t="shared" ref="S11" si="25">R11/30</f>
        <v>8.0533333333333328</v>
      </c>
      <c r="T11" s="194">
        <f t="shared" ref="T11" si="26">L11/18</f>
        <v>4</v>
      </c>
      <c r="U11" s="194">
        <f>M11/18</f>
        <v>4</v>
      </c>
      <c r="V11" s="194"/>
      <c r="W11" s="194">
        <f t="shared" ref="W11" si="27">C11*30-SUM(L11:N11)</f>
        <v>111</v>
      </c>
      <c r="X11" s="195"/>
      <c r="Y11" s="196">
        <f t="shared" ref="Y11" si="28">SUM(T11:V11)</f>
        <v>8</v>
      </c>
      <c r="AA11" s="194">
        <v>2</v>
      </c>
      <c r="AB11" s="194" t="s">
        <v>215</v>
      </c>
      <c r="AC11" s="194">
        <v>1.5</v>
      </c>
      <c r="AD11" s="194">
        <f t="shared" si="2"/>
        <v>45</v>
      </c>
      <c r="AE11" s="194"/>
      <c r="AF11" s="194">
        <v>1</v>
      </c>
      <c r="AG11" s="194"/>
      <c r="AH11" s="194"/>
      <c r="AI11" s="194"/>
      <c r="AJ11" s="194"/>
      <c r="AK11" s="194"/>
      <c r="AL11" s="194"/>
      <c r="AM11" s="194">
        <v>36</v>
      </c>
      <c r="AN11" s="194"/>
      <c r="AO11" s="194">
        <f t="shared" si="15"/>
        <v>24</v>
      </c>
      <c r="AP11" s="194">
        <f t="shared" si="3"/>
        <v>0</v>
      </c>
      <c r="AQ11" s="194">
        <f t="shared" si="4"/>
        <v>0</v>
      </c>
      <c r="AR11" s="194">
        <f t="shared" si="5"/>
        <v>60</v>
      </c>
      <c r="AS11" s="194">
        <f t="shared" si="6"/>
        <v>2</v>
      </c>
      <c r="AT11" s="194">
        <f t="shared" si="17"/>
        <v>0</v>
      </c>
      <c r="AU11" s="194">
        <f t="shared" si="19"/>
        <v>2</v>
      </c>
      <c r="AV11" s="194">
        <f>AN11/18</f>
        <v>0</v>
      </c>
      <c r="AW11" s="194">
        <f t="shared" si="7"/>
        <v>9</v>
      </c>
      <c r="AX11" s="195"/>
      <c r="AY11" s="196">
        <f t="shared" si="8"/>
        <v>2</v>
      </c>
    </row>
    <row r="12" spans="1:51" ht="18">
      <c r="A12" s="194">
        <v>2</v>
      </c>
      <c r="B12" s="194" t="s">
        <v>143</v>
      </c>
      <c r="C12" s="194">
        <v>7.5</v>
      </c>
      <c r="D12" s="194">
        <f>C12*30</f>
        <v>225</v>
      </c>
      <c r="E12" s="194">
        <v>1</v>
      </c>
      <c r="F12" s="194"/>
      <c r="G12" s="194"/>
      <c r="H12" s="194"/>
      <c r="I12" s="194">
        <v>1</v>
      </c>
      <c r="J12" s="194">
        <v>1</v>
      </c>
      <c r="K12" s="194"/>
      <c r="L12" s="194">
        <v>54</v>
      </c>
      <c r="M12" s="194">
        <v>36</v>
      </c>
      <c r="N12" s="194">
        <v>36</v>
      </c>
      <c r="O12" s="194">
        <f>L12*0.3+M12*0.5+N12*1+I12*2+J12*10+K12*8+F12*6+E12*30+G12*45+H12*30</f>
        <v>112.2</v>
      </c>
      <c r="P12" s="194">
        <f>E12*30</f>
        <v>30</v>
      </c>
      <c r="Q12" s="194">
        <f>G12*45+H12*30</f>
        <v>0</v>
      </c>
      <c r="R12" s="194">
        <f>SUM(L12:O12)</f>
        <v>238.2</v>
      </c>
      <c r="S12" s="194">
        <f>R12/30</f>
        <v>7.9399999999999995</v>
      </c>
      <c r="T12" s="194">
        <f>L12/18</f>
        <v>3</v>
      </c>
      <c r="U12" s="194">
        <f t="shared" ref="U12" si="29">M12/18</f>
        <v>2</v>
      </c>
      <c r="V12" s="194">
        <f>N12/18</f>
        <v>2</v>
      </c>
      <c r="W12" s="194">
        <f>C12*30-SUM(L12:N12)</f>
        <v>99</v>
      </c>
      <c r="X12" s="195"/>
      <c r="Y12" s="196">
        <f>SUM(T12:V12)</f>
        <v>7</v>
      </c>
      <c r="AA12" s="194">
        <v>2</v>
      </c>
      <c r="AB12" s="194" t="s">
        <v>220</v>
      </c>
      <c r="AC12" s="194">
        <v>2</v>
      </c>
      <c r="AD12" s="194">
        <f t="shared" si="2"/>
        <v>60</v>
      </c>
      <c r="AE12" s="194"/>
      <c r="AF12" s="194">
        <v>1</v>
      </c>
      <c r="AG12" s="194"/>
      <c r="AH12" s="194"/>
      <c r="AI12" s="194"/>
      <c r="AJ12" s="194"/>
      <c r="AK12" s="194"/>
      <c r="AL12" s="194">
        <v>18</v>
      </c>
      <c r="AM12" s="194">
        <v>18</v>
      </c>
      <c r="AN12" s="194"/>
      <c r="AO12" s="194">
        <f t="shared" si="15"/>
        <v>20.399999999999999</v>
      </c>
      <c r="AP12" s="194">
        <f t="shared" si="3"/>
        <v>0</v>
      </c>
      <c r="AQ12" s="194">
        <f t="shared" si="4"/>
        <v>0</v>
      </c>
      <c r="AR12" s="194">
        <f t="shared" si="5"/>
        <v>56.4</v>
      </c>
      <c r="AS12" s="194">
        <f t="shared" si="6"/>
        <v>1.88</v>
      </c>
      <c r="AT12" s="194">
        <f t="shared" si="17"/>
        <v>1</v>
      </c>
      <c r="AU12" s="194">
        <f t="shared" si="19"/>
        <v>1</v>
      </c>
      <c r="AV12" s="194"/>
      <c r="AW12" s="194">
        <f t="shared" si="7"/>
        <v>24</v>
      </c>
      <c r="AX12" s="195"/>
      <c r="AY12" s="196">
        <f t="shared" si="8"/>
        <v>2</v>
      </c>
    </row>
    <row r="13" spans="1:51" ht="18">
      <c r="A13" s="194">
        <v>2</v>
      </c>
      <c r="B13" s="194" t="s">
        <v>144</v>
      </c>
      <c r="C13" s="194">
        <v>6.5</v>
      </c>
      <c r="D13" s="194">
        <f>C13*30</f>
        <v>195</v>
      </c>
      <c r="E13" s="194">
        <v>1</v>
      </c>
      <c r="F13" s="194"/>
      <c r="G13" s="194"/>
      <c r="H13" s="194"/>
      <c r="I13" s="194">
        <v>1</v>
      </c>
      <c r="J13" s="194">
        <v>1</v>
      </c>
      <c r="K13" s="194"/>
      <c r="L13" s="194">
        <v>54</v>
      </c>
      <c r="M13" s="194">
        <v>36</v>
      </c>
      <c r="N13" s="194">
        <v>36</v>
      </c>
      <c r="O13" s="194">
        <f>L13*0.3+M13*0.5+N13*1+I13*2+J13*10+K13*8+F13*6+E13*30+G13*45+H13*30</f>
        <v>112.2</v>
      </c>
      <c r="P13" s="194">
        <f t="shared" ref="P13" si="30">E13*30</f>
        <v>30</v>
      </c>
      <c r="Q13" s="194">
        <f>G13*45+H13*30</f>
        <v>0</v>
      </c>
      <c r="R13" s="194">
        <f>SUM(L13:O13)</f>
        <v>238.2</v>
      </c>
      <c r="S13" s="194">
        <f>R13/30</f>
        <v>7.9399999999999995</v>
      </c>
      <c r="T13" s="194">
        <f t="shared" ref="T13" si="31">L13/18</f>
        <v>3</v>
      </c>
      <c r="U13" s="194">
        <f>M13/18</f>
        <v>2</v>
      </c>
      <c r="V13" s="194">
        <f>N13/18</f>
        <v>2</v>
      </c>
      <c r="W13" s="194">
        <f t="shared" ref="W13" si="32">C13*30-SUM(L13:N13)</f>
        <v>69</v>
      </c>
      <c r="X13" s="195"/>
      <c r="Y13" s="196">
        <f>SUM(T13:V13)</f>
        <v>7</v>
      </c>
      <c r="AA13" s="194">
        <v>2</v>
      </c>
      <c r="AB13" s="194" t="s">
        <v>222</v>
      </c>
      <c r="AC13" s="194">
        <v>3.5</v>
      </c>
      <c r="AD13" s="194">
        <f t="shared" si="2"/>
        <v>105</v>
      </c>
      <c r="AE13" s="194"/>
      <c r="AF13" s="194">
        <v>1</v>
      </c>
      <c r="AG13" s="194"/>
      <c r="AH13" s="194"/>
      <c r="AI13" s="194">
        <v>1</v>
      </c>
      <c r="AJ13" s="194">
        <v>1</v>
      </c>
      <c r="AK13" s="194"/>
      <c r="AL13" s="194">
        <v>36</v>
      </c>
      <c r="AM13" s="194">
        <v>36</v>
      </c>
      <c r="AN13" s="194"/>
      <c r="AO13" s="194">
        <f t="shared" si="15"/>
        <v>46.8</v>
      </c>
      <c r="AP13" s="194">
        <f t="shared" si="3"/>
        <v>0</v>
      </c>
      <c r="AQ13" s="194">
        <f t="shared" si="4"/>
        <v>0</v>
      </c>
      <c r="AR13" s="194">
        <f t="shared" si="5"/>
        <v>118.8</v>
      </c>
      <c r="AS13" s="194">
        <f t="shared" si="6"/>
        <v>3.96</v>
      </c>
      <c r="AT13" s="194">
        <f t="shared" si="17"/>
        <v>2</v>
      </c>
      <c r="AU13" s="194">
        <f t="shared" si="19"/>
        <v>2</v>
      </c>
      <c r="AV13" s="194"/>
      <c r="AW13" s="194">
        <f t="shared" si="7"/>
        <v>33</v>
      </c>
      <c r="AX13" s="195"/>
      <c r="AY13" s="196">
        <f t="shared" si="8"/>
        <v>4</v>
      </c>
    </row>
    <row r="14" spans="1:51" ht="18">
      <c r="A14" s="194">
        <v>2</v>
      </c>
      <c r="B14" s="194" t="s">
        <v>207</v>
      </c>
      <c r="C14" s="194">
        <v>4</v>
      </c>
      <c r="D14" s="194">
        <f>C14*30</f>
        <v>120</v>
      </c>
      <c r="E14" s="194">
        <v>1</v>
      </c>
      <c r="F14" s="194"/>
      <c r="G14" s="194"/>
      <c r="H14" s="194"/>
      <c r="I14" s="194">
        <v>1</v>
      </c>
      <c r="J14" s="194">
        <v>1</v>
      </c>
      <c r="K14" s="194"/>
      <c r="L14" s="194">
        <v>28</v>
      </c>
      <c r="M14" s="194">
        <v>18</v>
      </c>
      <c r="N14" s="194">
        <v>18</v>
      </c>
      <c r="O14" s="194">
        <f>L14*0.3+M14*0.5+N14*1+I14*2+J14*10+K14*8+F14*6+E14*30+G14*45+H14*30</f>
        <v>77.400000000000006</v>
      </c>
      <c r="P14" s="194">
        <f>E14*30</f>
        <v>30</v>
      </c>
      <c r="Q14" s="194">
        <f>G14*45+H14*30</f>
        <v>0</v>
      </c>
      <c r="R14" s="194">
        <f>SUM(L14:O14)</f>
        <v>141.4</v>
      </c>
      <c r="S14" s="194">
        <f>R14/30</f>
        <v>4.7133333333333338</v>
      </c>
      <c r="T14" s="194">
        <f t="shared" ref="T14:V14" si="33">L14/18</f>
        <v>1.5555555555555556</v>
      </c>
      <c r="U14" s="194">
        <f t="shared" si="33"/>
        <v>1</v>
      </c>
      <c r="V14" s="194">
        <f t="shared" si="33"/>
        <v>1</v>
      </c>
      <c r="W14" s="194">
        <f>C14*30-SUM(L14:N14)</f>
        <v>56</v>
      </c>
      <c r="X14" s="195"/>
      <c r="Y14" s="196">
        <f>SUM(T14:V14)</f>
        <v>3.5555555555555554</v>
      </c>
      <c r="AA14" s="194">
        <v>3</v>
      </c>
      <c r="AB14" s="194" t="s">
        <v>223</v>
      </c>
      <c r="AC14" s="194">
        <v>2</v>
      </c>
      <c r="AD14" s="194">
        <f t="shared" si="2"/>
        <v>60</v>
      </c>
      <c r="AE14" s="194"/>
      <c r="AF14" s="194">
        <v>1</v>
      </c>
      <c r="AG14" s="194"/>
      <c r="AH14" s="194"/>
      <c r="AI14" s="194"/>
      <c r="AJ14" s="194"/>
      <c r="AK14" s="194"/>
      <c r="AL14" s="194">
        <v>18</v>
      </c>
      <c r="AM14" s="194">
        <v>18</v>
      </c>
      <c r="AN14" s="194"/>
      <c r="AO14" s="194">
        <f t="shared" si="15"/>
        <v>20.399999999999999</v>
      </c>
      <c r="AP14" s="194">
        <f t="shared" si="3"/>
        <v>0</v>
      </c>
      <c r="AQ14" s="194">
        <f t="shared" si="4"/>
        <v>0</v>
      </c>
      <c r="AR14" s="194">
        <f t="shared" si="5"/>
        <v>56.4</v>
      </c>
      <c r="AS14" s="194">
        <f t="shared" si="6"/>
        <v>1.88</v>
      </c>
      <c r="AT14" s="194">
        <f t="shared" si="17"/>
        <v>1</v>
      </c>
      <c r="AU14" s="194">
        <f t="shared" si="19"/>
        <v>1</v>
      </c>
      <c r="AV14" s="194"/>
      <c r="AW14" s="194">
        <f t="shared" si="7"/>
        <v>24</v>
      </c>
      <c r="AX14" s="195"/>
      <c r="AY14" s="196">
        <f t="shared" si="8"/>
        <v>2</v>
      </c>
    </row>
    <row r="15" spans="1:51" ht="18">
      <c r="A15" s="194">
        <v>2</v>
      </c>
      <c r="B15" s="194" t="s">
        <v>221</v>
      </c>
      <c r="C15" s="194">
        <v>2</v>
      </c>
      <c r="D15" s="194">
        <f>C15*30</f>
        <v>60</v>
      </c>
      <c r="E15" s="194"/>
      <c r="F15" s="194">
        <v>1</v>
      </c>
      <c r="G15" s="194"/>
      <c r="H15" s="194"/>
      <c r="I15" s="194"/>
      <c r="J15" s="194"/>
      <c r="K15" s="194"/>
      <c r="L15" s="194">
        <v>18</v>
      </c>
      <c r="M15" s="194">
        <v>18</v>
      </c>
      <c r="N15" s="194"/>
      <c r="O15" s="194">
        <f>L15*0.3+M15*0.5+N15*1+I15*2+J15*10+K15*8+F15*6+E15*30+G15*45+H15*30</f>
        <v>20.399999999999999</v>
      </c>
      <c r="P15" s="194">
        <f>E15*30</f>
        <v>0</v>
      </c>
      <c r="Q15" s="194">
        <f>G15*45+H15*30</f>
        <v>0</v>
      </c>
      <c r="R15" s="194">
        <f>SUM(L15:O15)</f>
        <v>56.4</v>
      </c>
      <c r="S15" s="194">
        <f>R15/30</f>
        <v>1.88</v>
      </c>
      <c r="T15" s="194">
        <f>L15/18</f>
        <v>1</v>
      </c>
      <c r="U15" s="194">
        <f>M15/18</f>
        <v>1</v>
      </c>
      <c r="V15" s="194"/>
      <c r="W15" s="194">
        <f>C15*30-SUM(L15:N15)</f>
        <v>24</v>
      </c>
      <c r="X15" s="195"/>
      <c r="Y15" s="196">
        <f>SUM(T15:V15)</f>
        <v>2</v>
      </c>
      <c r="AA15" s="194">
        <v>3</v>
      </c>
      <c r="AB15" s="194" t="s">
        <v>224</v>
      </c>
      <c r="AC15" s="194">
        <v>4</v>
      </c>
      <c r="AD15" s="194">
        <f t="shared" si="2"/>
        <v>120</v>
      </c>
      <c r="AE15" s="194"/>
      <c r="AF15" s="194">
        <v>1</v>
      </c>
      <c r="AG15" s="194"/>
      <c r="AH15" s="194"/>
      <c r="AI15" s="194"/>
      <c r="AJ15" s="194"/>
      <c r="AK15" s="194"/>
      <c r="AL15" s="194">
        <v>36</v>
      </c>
      <c r="AM15" s="194">
        <v>28</v>
      </c>
      <c r="AN15" s="194">
        <v>8</v>
      </c>
      <c r="AO15" s="194">
        <f t="shared" si="15"/>
        <v>38.799999999999997</v>
      </c>
      <c r="AP15" s="194">
        <f t="shared" si="3"/>
        <v>0</v>
      </c>
      <c r="AQ15" s="194">
        <f t="shared" si="4"/>
        <v>0</v>
      </c>
      <c r="AR15" s="194">
        <f t="shared" si="5"/>
        <v>110.8</v>
      </c>
      <c r="AS15" s="194">
        <f t="shared" si="6"/>
        <v>3.6933333333333334</v>
      </c>
      <c r="AT15" s="194">
        <f t="shared" si="17"/>
        <v>2</v>
      </c>
      <c r="AU15" s="194">
        <f t="shared" si="19"/>
        <v>1.5555555555555556</v>
      </c>
      <c r="AV15" s="194">
        <f>AN15/18</f>
        <v>0.44444444444444442</v>
      </c>
      <c r="AW15" s="194">
        <f t="shared" si="7"/>
        <v>48</v>
      </c>
      <c r="AX15" s="195"/>
      <c r="AY15" s="196">
        <f t="shared" si="8"/>
        <v>4</v>
      </c>
    </row>
    <row r="16" spans="1:51" ht="18">
      <c r="A16" s="204"/>
      <c r="B16" s="208" t="s">
        <v>204</v>
      </c>
      <c r="C16" s="204">
        <f>SUM(C10:C15)</f>
        <v>30</v>
      </c>
      <c r="D16" s="204">
        <f t="shared" ref="D16:Y16" si="34">SUM(D10:D15)</f>
        <v>900</v>
      </c>
      <c r="E16" s="204">
        <f t="shared" si="34"/>
        <v>4</v>
      </c>
      <c r="F16" s="204">
        <f t="shared" si="34"/>
        <v>2</v>
      </c>
      <c r="G16" s="204">
        <f t="shared" si="34"/>
        <v>0</v>
      </c>
      <c r="H16" s="204">
        <f t="shared" si="34"/>
        <v>0</v>
      </c>
      <c r="I16" s="204">
        <f t="shared" si="34"/>
        <v>4</v>
      </c>
      <c r="J16" s="204">
        <f t="shared" si="34"/>
        <v>3</v>
      </c>
      <c r="K16" s="204">
        <f t="shared" si="34"/>
        <v>1</v>
      </c>
      <c r="L16" s="204">
        <f t="shared" si="34"/>
        <v>226</v>
      </c>
      <c r="M16" s="204">
        <f t="shared" si="34"/>
        <v>216</v>
      </c>
      <c r="N16" s="204">
        <f t="shared" si="34"/>
        <v>90</v>
      </c>
      <c r="O16" s="204">
        <f t="shared" si="34"/>
        <v>443.79999999999995</v>
      </c>
      <c r="P16" s="204">
        <f t="shared" si="34"/>
        <v>120</v>
      </c>
      <c r="Q16" s="204">
        <f t="shared" si="34"/>
        <v>0</v>
      </c>
      <c r="R16" s="204">
        <f t="shared" si="34"/>
        <v>975.8</v>
      </c>
      <c r="S16" s="204">
        <f t="shared" si="34"/>
        <v>32.526666666666664</v>
      </c>
      <c r="T16" s="204">
        <f t="shared" si="34"/>
        <v>12.555555555555555</v>
      </c>
      <c r="U16" s="204">
        <f t="shared" si="34"/>
        <v>12</v>
      </c>
      <c r="V16" s="204">
        <f t="shared" si="34"/>
        <v>5</v>
      </c>
      <c r="W16" s="204">
        <f t="shared" si="34"/>
        <v>368</v>
      </c>
      <c r="X16" s="204">
        <f t="shared" si="34"/>
        <v>0</v>
      </c>
      <c r="Y16" s="204">
        <f t="shared" si="34"/>
        <v>29.555555555555557</v>
      </c>
      <c r="AA16" s="194">
        <v>3</v>
      </c>
      <c r="AB16" s="194" t="s">
        <v>225</v>
      </c>
      <c r="AC16" s="194">
        <v>2</v>
      </c>
      <c r="AD16" s="194">
        <f t="shared" si="2"/>
        <v>60</v>
      </c>
      <c r="AE16" s="194"/>
      <c r="AF16" s="194">
        <v>1</v>
      </c>
      <c r="AG16" s="194"/>
      <c r="AH16" s="194"/>
      <c r="AI16" s="194"/>
      <c r="AJ16" s="194"/>
      <c r="AK16" s="194"/>
      <c r="AL16" s="194">
        <v>18</v>
      </c>
      <c r="AM16" s="194">
        <v>18</v>
      </c>
      <c r="AN16" s="194"/>
      <c r="AO16" s="194">
        <f t="shared" si="15"/>
        <v>20.399999999999999</v>
      </c>
      <c r="AP16" s="194">
        <f t="shared" si="3"/>
        <v>0</v>
      </c>
      <c r="AQ16" s="194">
        <f t="shared" si="4"/>
        <v>0</v>
      </c>
      <c r="AR16" s="194">
        <f t="shared" si="5"/>
        <v>56.4</v>
      </c>
      <c r="AS16" s="194">
        <f t="shared" si="6"/>
        <v>1.88</v>
      </c>
      <c r="AT16" s="194">
        <f t="shared" si="17"/>
        <v>1</v>
      </c>
      <c r="AU16" s="194">
        <f t="shared" si="19"/>
        <v>1</v>
      </c>
      <c r="AV16" s="194"/>
      <c r="AW16" s="194">
        <f t="shared" si="7"/>
        <v>24</v>
      </c>
      <c r="AX16" s="195"/>
      <c r="AY16" s="196">
        <f t="shared" si="8"/>
        <v>2</v>
      </c>
    </row>
    <row r="17" spans="1:76" ht="18">
      <c r="A17" s="194">
        <v>3</v>
      </c>
      <c r="B17" s="194" t="s">
        <v>101</v>
      </c>
      <c r="C17" s="194">
        <v>1.5</v>
      </c>
      <c r="D17" s="194">
        <f>C17*30</f>
        <v>45</v>
      </c>
      <c r="E17" s="194"/>
      <c r="F17" s="194"/>
      <c r="G17" s="194"/>
      <c r="H17" s="194"/>
      <c r="I17" s="194"/>
      <c r="J17" s="194"/>
      <c r="K17" s="194"/>
      <c r="L17" s="194"/>
      <c r="M17" s="194">
        <v>36</v>
      </c>
      <c r="N17" s="194"/>
      <c r="O17" s="194"/>
      <c r="P17" s="194">
        <f>E17*30</f>
        <v>0</v>
      </c>
      <c r="Q17" s="194">
        <f>G17*45+H17*30</f>
        <v>0</v>
      </c>
      <c r="R17" s="194">
        <f>SUM(L17:O17)</f>
        <v>36</v>
      </c>
      <c r="S17" s="194">
        <f>R17/30</f>
        <v>1.2</v>
      </c>
      <c r="T17" s="194"/>
      <c r="U17" s="194">
        <f t="shared" ref="U17:U22" si="35">M17/18</f>
        <v>2</v>
      </c>
      <c r="V17" s="194"/>
      <c r="W17" s="194">
        <f>C17*30-SUM(L17:N17)</f>
        <v>9</v>
      </c>
      <c r="X17" s="195"/>
      <c r="Y17" s="196">
        <f>SUM(T17:V17)</f>
        <v>2</v>
      </c>
      <c r="AA17" s="194">
        <v>5</v>
      </c>
      <c r="AB17" s="194" t="s">
        <v>226</v>
      </c>
      <c r="AC17" s="194">
        <v>4</v>
      </c>
      <c r="AD17" s="194">
        <f t="shared" si="2"/>
        <v>120</v>
      </c>
      <c r="AE17" s="194"/>
      <c r="AF17" s="194">
        <v>1</v>
      </c>
      <c r="AG17" s="194"/>
      <c r="AH17" s="194"/>
      <c r="AI17" s="194"/>
      <c r="AJ17" s="194"/>
      <c r="AK17" s="194"/>
      <c r="AL17" s="194">
        <v>36</v>
      </c>
      <c r="AM17" s="194">
        <v>36</v>
      </c>
      <c r="AN17" s="194"/>
      <c r="AO17" s="194">
        <f t="shared" si="15"/>
        <v>34.799999999999997</v>
      </c>
      <c r="AP17" s="194">
        <f t="shared" si="3"/>
        <v>0</v>
      </c>
      <c r="AQ17" s="194">
        <f t="shared" si="4"/>
        <v>0</v>
      </c>
      <c r="AR17" s="194">
        <f t="shared" si="5"/>
        <v>106.8</v>
      </c>
      <c r="AS17" s="194">
        <f t="shared" si="6"/>
        <v>3.56</v>
      </c>
      <c r="AT17" s="194">
        <f t="shared" si="17"/>
        <v>2</v>
      </c>
      <c r="AU17" s="194">
        <f t="shared" si="19"/>
        <v>2</v>
      </c>
      <c r="AV17" s="194">
        <f>AN17/18</f>
        <v>0</v>
      </c>
      <c r="AW17" s="194">
        <f t="shared" si="7"/>
        <v>48</v>
      </c>
      <c r="AX17" s="195"/>
      <c r="AY17" s="196">
        <f t="shared" si="8"/>
        <v>4</v>
      </c>
    </row>
    <row r="18" spans="1:76" ht="18">
      <c r="A18" s="194">
        <v>3</v>
      </c>
      <c r="B18" s="194" t="s">
        <v>145</v>
      </c>
      <c r="C18" s="194">
        <v>4.5</v>
      </c>
      <c r="D18" s="194">
        <f>C18*30</f>
        <v>135</v>
      </c>
      <c r="E18" s="194">
        <v>1</v>
      </c>
      <c r="F18" s="194"/>
      <c r="G18" s="194"/>
      <c r="H18" s="194"/>
      <c r="I18" s="194">
        <v>1</v>
      </c>
      <c r="J18" s="194">
        <v>1</v>
      </c>
      <c r="K18" s="194"/>
      <c r="L18" s="194">
        <v>36</v>
      </c>
      <c r="M18" s="194">
        <v>18</v>
      </c>
      <c r="N18" s="194">
        <v>18</v>
      </c>
      <c r="O18" s="194">
        <f>L18*0.3+M18*0.5+N18*1+I18*2+J18*10+K18*8+F18*6+E18*30+G18*45+H18*30</f>
        <v>79.8</v>
      </c>
      <c r="P18" s="194">
        <f>E18*30</f>
        <v>30</v>
      </c>
      <c r="Q18" s="194">
        <f>G18*45+H18*30</f>
        <v>0</v>
      </c>
      <c r="R18" s="194">
        <f>SUM(L18:O18)</f>
        <v>151.80000000000001</v>
      </c>
      <c r="S18" s="194">
        <f>R18/30</f>
        <v>5.0600000000000005</v>
      </c>
      <c r="T18" s="194">
        <f>L18/18</f>
        <v>2</v>
      </c>
      <c r="U18" s="194">
        <f t="shared" si="35"/>
        <v>1</v>
      </c>
      <c r="V18" s="194">
        <f>N18/18</f>
        <v>1</v>
      </c>
      <c r="W18" s="194">
        <f>C18*30-SUM(L18:N18)</f>
        <v>63</v>
      </c>
      <c r="X18" s="195"/>
      <c r="Y18" s="196">
        <f>SUM(T18:V18)</f>
        <v>4</v>
      </c>
      <c r="AA18" s="194">
        <v>5</v>
      </c>
      <c r="AB18" s="194" t="s">
        <v>227</v>
      </c>
      <c r="AC18" s="194">
        <v>2</v>
      </c>
      <c r="AD18" s="194">
        <f t="shared" si="2"/>
        <v>60</v>
      </c>
      <c r="AE18" s="194"/>
      <c r="AF18" s="194">
        <v>1</v>
      </c>
      <c r="AG18" s="194"/>
      <c r="AH18" s="194"/>
      <c r="AI18" s="194">
        <v>1</v>
      </c>
      <c r="AJ18" s="194"/>
      <c r="AK18" s="194"/>
      <c r="AL18" s="194">
        <v>18</v>
      </c>
      <c r="AM18" s="194">
        <v>18</v>
      </c>
      <c r="AN18" s="194"/>
      <c r="AO18" s="194">
        <f t="shared" si="15"/>
        <v>22.4</v>
      </c>
      <c r="AP18" s="194">
        <f t="shared" si="3"/>
        <v>0</v>
      </c>
      <c r="AQ18" s="194">
        <f t="shared" si="4"/>
        <v>0</v>
      </c>
      <c r="AR18" s="194">
        <f t="shared" si="5"/>
        <v>58.4</v>
      </c>
      <c r="AS18" s="194">
        <f t="shared" si="6"/>
        <v>1.9466666666666665</v>
      </c>
      <c r="AT18" s="194">
        <f t="shared" si="17"/>
        <v>1</v>
      </c>
      <c r="AU18" s="194">
        <f t="shared" si="19"/>
        <v>1</v>
      </c>
      <c r="AV18" s="194"/>
      <c r="AW18" s="194">
        <f t="shared" si="7"/>
        <v>24</v>
      </c>
      <c r="AX18" s="195"/>
      <c r="AY18" s="196">
        <f t="shared" si="8"/>
        <v>2</v>
      </c>
    </row>
    <row r="19" spans="1:76" ht="18">
      <c r="A19" s="194">
        <v>3</v>
      </c>
      <c r="B19" s="194" t="s">
        <v>146</v>
      </c>
      <c r="C19" s="194">
        <v>6</v>
      </c>
      <c r="D19" s="194">
        <f t="shared" ref="D19" si="36">C19*30</f>
        <v>180</v>
      </c>
      <c r="E19" s="194">
        <v>1</v>
      </c>
      <c r="F19" s="194"/>
      <c r="G19" s="194"/>
      <c r="H19" s="194"/>
      <c r="I19" s="194">
        <v>1</v>
      </c>
      <c r="J19" s="194">
        <v>1</v>
      </c>
      <c r="K19" s="194"/>
      <c r="L19" s="194">
        <v>54</v>
      </c>
      <c r="M19" s="194">
        <v>36</v>
      </c>
      <c r="N19" s="194">
        <v>18</v>
      </c>
      <c r="O19" s="194">
        <f t="shared" ref="O19" si="37">L19*0.3+M19*0.5+N19*1+I19*2+J19*10+K19*8+F19*6+E19*30+G19*45+H19*30</f>
        <v>94.2</v>
      </c>
      <c r="P19" s="194">
        <f t="shared" ref="P19" si="38">E19*30</f>
        <v>30</v>
      </c>
      <c r="Q19" s="194">
        <f t="shared" ref="Q19" si="39">G19*45+H19*30</f>
        <v>0</v>
      </c>
      <c r="R19" s="194">
        <f t="shared" ref="R19" si="40">SUM(L19:O19)</f>
        <v>202.2</v>
      </c>
      <c r="S19" s="194">
        <f t="shared" ref="S19" si="41">R19/30</f>
        <v>6.7399999999999993</v>
      </c>
      <c r="T19" s="194">
        <f>L19/18</f>
        <v>3</v>
      </c>
      <c r="U19" s="194">
        <f t="shared" si="35"/>
        <v>2</v>
      </c>
      <c r="V19" s="194">
        <f t="shared" ref="V19" si="42">N19/18</f>
        <v>1</v>
      </c>
      <c r="W19" s="194">
        <f t="shared" ref="W19" si="43">C19*30-SUM(L19:N19)</f>
        <v>72</v>
      </c>
      <c r="X19" s="195"/>
      <c r="Y19" s="196">
        <f t="shared" ref="Y19" si="44">SUM(T19:V19)</f>
        <v>6</v>
      </c>
      <c r="AA19" s="194">
        <v>1</v>
      </c>
      <c r="AB19" s="194" t="s">
        <v>212</v>
      </c>
      <c r="AC19" s="194">
        <v>4</v>
      </c>
      <c r="AD19" s="194">
        <f>AC19*30</f>
        <v>120</v>
      </c>
      <c r="AE19" s="194">
        <v>1</v>
      </c>
      <c r="AF19" s="194"/>
      <c r="AG19" s="194"/>
      <c r="AH19" s="194"/>
      <c r="AI19" s="194">
        <v>1</v>
      </c>
      <c r="AJ19" s="194"/>
      <c r="AK19" s="194">
        <v>1</v>
      </c>
      <c r="AL19" s="194">
        <v>36</v>
      </c>
      <c r="AM19" s="194">
        <v>36</v>
      </c>
      <c r="AN19" s="194"/>
      <c r="AO19" s="194">
        <f>AL19*0.3+AM19*0.5+AN19*1+AI19*2+AJ19*10+AK19*8+AF19*6+AE19*30+AG19*45+AH19*30</f>
        <v>68.8</v>
      </c>
      <c r="AP19" s="194">
        <f>AE19*30</f>
        <v>30</v>
      </c>
      <c r="AQ19" s="194">
        <f>AG19*45+AH19*30</f>
        <v>0</v>
      </c>
      <c r="AR19" s="194">
        <f>SUM(AL19:AO19)</f>
        <v>140.80000000000001</v>
      </c>
      <c r="AS19" s="194">
        <f>AR19/30</f>
        <v>4.6933333333333334</v>
      </c>
      <c r="AT19" s="194">
        <f>AL19/18</f>
        <v>2</v>
      </c>
      <c r="AU19" s="194">
        <f>AM19/18</f>
        <v>2</v>
      </c>
      <c r="AV19" s="194"/>
      <c r="AW19" s="194">
        <f>AC19*30-SUM(AL19:AN19)</f>
        <v>48</v>
      </c>
      <c r="AX19" s="195"/>
      <c r="AY19" s="196">
        <f>SUM(AT19:AV19)</f>
        <v>4</v>
      </c>
    </row>
    <row r="20" spans="1:76" ht="18">
      <c r="A20" s="194">
        <v>3</v>
      </c>
      <c r="B20" s="194" t="s">
        <v>231</v>
      </c>
      <c r="C20" s="194">
        <v>3</v>
      </c>
      <c r="D20" s="194">
        <f>C20*30</f>
        <v>90</v>
      </c>
      <c r="E20" s="194">
        <v>1</v>
      </c>
      <c r="F20" s="194"/>
      <c r="G20" s="194"/>
      <c r="H20" s="194"/>
      <c r="I20" s="194">
        <v>1</v>
      </c>
      <c r="J20" s="194">
        <v>1</v>
      </c>
      <c r="K20" s="194"/>
      <c r="L20" s="194">
        <v>18</v>
      </c>
      <c r="M20" s="194">
        <v>18</v>
      </c>
      <c r="N20" s="194">
        <v>18</v>
      </c>
      <c r="O20" s="194">
        <f>L20*0.3+M20*0.5+N20*1+I20*2+J20*10+K20*8+F20*6+E20*30+G20*45+H20*30</f>
        <v>74.400000000000006</v>
      </c>
      <c r="P20" s="194">
        <f>E20*30</f>
        <v>30</v>
      </c>
      <c r="Q20" s="194">
        <f>G20*45+H20*30</f>
        <v>0</v>
      </c>
      <c r="R20" s="194">
        <f>SUM(L20:O20)</f>
        <v>128.4</v>
      </c>
      <c r="S20" s="194">
        <f>R20/30</f>
        <v>4.28</v>
      </c>
      <c r="T20" s="194">
        <f>L20/18</f>
        <v>1</v>
      </c>
      <c r="U20" s="194">
        <f t="shared" si="35"/>
        <v>1</v>
      </c>
      <c r="V20" s="194">
        <f>N20/18</f>
        <v>1</v>
      </c>
      <c r="W20" s="194">
        <f>C20*30-SUM(L20:N20)</f>
        <v>36</v>
      </c>
      <c r="X20" s="195"/>
      <c r="Y20" s="196">
        <f>SUM(T20:V20)</f>
        <v>3</v>
      </c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2"/>
    </row>
    <row r="21" spans="1:76" ht="36">
      <c r="A21" s="194">
        <v>3</v>
      </c>
      <c r="B21" s="197" t="s">
        <v>235</v>
      </c>
      <c r="C21" s="194">
        <v>2</v>
      </c>
      <c r="D21" s="194">
        <f>C21*30</f>
        <v>60</v>
      </c>
      <c r="E21" s="194"/>
      <c r="F21" s="194">
        <v>1</v>
      </c>
      <c r="G21" s="194"/>
      <c r="H21" s="194"/>
      <c r="I21" s="194">
        <v>1</v>
      </c>
      <c r="J21" s="194"/>
      <c r="K21" s="194">
        <v>1</v>
      </c>
      <c r="L21" s="194">
        <v>2</v>
      </c>
      <c r="M21" s="194">
        <v>0</v>
      </c>
      <c r="N21" s="194">
        <v>26</v>
      </c>
      <c r="O21" s="194">
        <f>L21*0.3+M21*0.5+N21*1+I21*2+J21*10+K21*8+F21*6+E21*30+G21*45+H21*30</f>
        <v>42.6</v>
      </c>
      <c r="P21" s="194">
        <f>E21*30</f>
        <v>0</v>
      </c>
      <c r="Q21" s="194">
        <f>G21*45+H21*30</f>
        <v>0</v>
      </c>
      <c r="R21" s="194">
        <f>SUM(L21:O21)</f>
        <v>70.599999999999994</v>
      </c>
      <c r="S21" s="194">
        <f>R21/30</f>
        <v>2.3533333333333331</v>
      </c>
      <c r="T21" s="194">
        <v>0</v>
      </c>
      <c r="U21" s="194">
        <f t="shared" si="35"/>
        <v>0</v>
      </c>
      <c r="V21" s="194">
        <f>N21/18</f>
        <v>1.4444444444444444</v>
      </c>
      <c r="W21" s="194">
        <f>C21*30-SUM(L21:N21)</f>
        <v>32</v>
      </c>
      <c r="X21" s="195"/>
      <c r="Y21" s="210">
        <f>SUM(T21:V21)</f>
        <v>1.4444444444444444</v>
      </c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2"/>
    </row>
    <row r="22" spans="1:76" ht="36">
      <c r="A22" s="194">
        <v>3</v>
      </c>
      <c r="B22" s="197" t="s">
        <v>234</v>
      </c>
      <c r="C22" s="194">
        <v>5.5</v>
      </c>
      <c r="D22" s="194">
        <f>C22*30</f>
        <v>165</v>
      </c>
      <c r="E22" s="194"/>
      <c r="F22" s="194">
        <v>1</v>
      </c>
      <c r="G22" s="194"/>
      <c r="H22" s="194"/>
      <c r="I22" s="194">
        <v>1</v>
      </c>
      <c r="J22" s="194">
        <v>1</v>
      </c>
      <c r="K22" s="194"/>
      <c r="L22" s="194">
        <v>54</v>
      </c>
      <c r="M22" s="194">
        <v>28</v>
      </c>
      <c r="N22" s="194">
        <v>18</v>
      </c>
      <c r="O22" s="194">
        <f>L22*0.3+M22*0.5+N22*1+I22*2+J22*10+K22*8+F22*6+E22*30+G22*45+H22*30</f>
        <v>66.2</v>
      </c>
      <c r="P22" s="194">
        <f>E22*30</f>
        <v>0</v>
      </c>
      <c r="Q22" s="194">
        <f>G22*45+H22*30</f>
        <v>0</v>
      </c>
      <c r="R22" s="194">
        <f>SUM(L22:O22)</f>
        <v>166.2</v>
      </c>
      <c r="S22" s="194">
        <f>R22/30</f>
        <v>5.54</v>
      </c>
      <c r="T22" s="194">
        <f>L22/18</f>
        <v>3</v>
      </c>
      <c r="U22" s="194">
        <f t="shared" si="35"/>
        <v>1.5555555555555556</v>
      </c>
      <c r="V22" s="194">
        <f>N22/18</f>
        <v>1</v>
      </c>
      <c r="W22" s="194">
        <f>C22*30-SUM(L22:N22)</f>
        <v>65</v>
      </c>
      <c r="X22" s="195"/>
      <c r="Y22" s="210">
        <f>SUM(T22:V22)</f>
        <v>5.5555555555555554</v>
      </c>
    </row>
    <row r="23" spans="1:76" ht="36">
      <c r="A23" s="194">
        <v>3</v>
      </c>
      <c r="B23" s="197" t="s">
        <v>238</v>
      </c>
      <c r="C23" s="194">
        <v>7.5</v>
      </c>
      <c r="D23" s="194">
        <f>C23*30</f>
        <v>225</v>
      </c>
      <c r="E23" s="194">
        <v>1</v>
      </c>
      <c r="F23" s="194"/>
      <c r="G23" s="194"/>
      <c r="H23" s="194">
        <v>1</v>
      </c>
      <c r="I23" s="194">
        <v>1</v>
      </c>
      <c r="J23" s="194"/>
      <c r="K23" s="194"/>
      <c r="L23" s="194">
        <v>54</v>
      </c>
      <c r="M23" s="194">
        <v>36</v>
      </c>
      <c r="N23" s="194">
        <v>18</v>
      </c>
      <c r="O23" s="194">
        <f>L23*0.3+M23*0.5+N23*1+I23*2+J23*10+K23*8+F23*6+E23*30+G23*45+H23*30</f>
        <v>114.2</v>
      </c>
      <c r="P23" s="194">
        <f>E23*30</f>
        <v>30</v>
      </c>
      <c r="Q23" s="194">
        <f>G23*45+H23*30</f>
        <v>30</v>
      </c>
      <c r="R23" s="194">
        <f>SUM(L23:O23)</f>
        <v>222.2</v>
      </c>
      <c r="S23" s="194">
        <f>R23/30</f>
        <v>7.4066666666666663</v>
      </c>
      <c r="T23" s="194">
        <f t="shared" ref="T23:U23" si="45">L23/18</f>
        <v>3</v>
      </c>
      <c r="U23" s="194">
        <f t="shared" si="45"/>
        <v>2</v>
      </c>
      <c r="V23" s="194">
        <f>N23/18</f>
        <v>1</v>
      </c>
      <c r="W23" s="194">
        <f>C23*30-SUM(L23:N23)</f>
        <v>117</v>
      </c>
      <c r="X23" s="195"/>
      <c r="Y23" s="196">
        <f>SUM(T23:V23)</f>
        <v>6</v>
      </c>
    </row>
    <row r="24" spans="1:76" ht="18">
      <c r="A24" s="204"/>
      <c r="B24" s="208" t="s">
        <v>204</v>
      </c>
      <c r="C24" s="204">
        <f t="shared" ref="C24:Y24" si="46">SUM(C17:C23)</f>
        <v>30</v>
      </c>
      <c r="D24" s="204">
        <f t="shared" si="46"/>
        <v>900</v>
      </c>
      <c r="E24" s="204">
        <f t="shared" si="46"/>
        <v>4</v>
      </c>
      <c r="F24" s="204">
        <f t="shared" si="46"/>
        <v>2</v>
      </c>
      <c r="G24" s="204">
        <f t="shared" si="46"/>
        <v>0</v>
      </c>
      <c r="H24" s="204">
        <f t="shared" si="46"/>
        <v>1</v>
      </c>
      <c r="I24" s="204">
        <f t="shared" si="46"/>
        <v>6</v>
      </c>
      <c r="J24" s="204">
        <f t="shared" si="46"/>
        <v>4</v>
      </c>
      <c r="K24" s="204">
        <f t="shared" si="46"/>
        <v>1</v>
      </c>
      <c r="L24" s="204">
        <f t="shared" si="46"/>
        <v>218</v>
      </c>
      <c r="M24" s="204">
        <f t="shared" si="46"/>
        <v>172</v>
      </c>
      <c r="N24" s="204">
        <f t="shared" si="46"/>
        <v>116</v>
      </c>
      <c r="O24" s="204">
        <f t="shared" si="46"/>
        <v>471.4</v>
      </c>
      <c r="P24" s="204">
        <f t="shared" si="46"/>
        <v>120</v>
      </c>
      <c r="Q24" s="204">
        <f t="shared" si="46"/>
        <v>30</v>
      </c>
      <c r="R24" s="204">
        <f t="shared" si="46"/>
        <v>977.40000000000009</v>
      </c>
      <c r="S24" s="204">
        <f t="shared" si="46"/>
        <v>32.58</v>
      </c>
      <c r="T24" s="204">
        <f t="shared" si="46"/>
        <v>12</v>
      </c>
      <c r="U24" s="204">
        <f t="shared" si="46"/>
        <v>9.5555555555555554</v>
      </c>
      <c r="V24" s="204">
        <f t="shared" si="46"/>
        <v>6.4444444444444446</v>
      </c>
      <c r="W24" s="204">
        <f t="shared" si="46"/>
        <v>394</v>
      </c>
      <c r="X24" s="204">
        <f t="shared" si="46"/>
        <v>0</v>
      </c>
      <c r="Y24" s="204">
        <f t="shared" si="46"/>
        <v>28</v>
      </c>
    </row>
    <row r="25" spans="1:76" ht="18">
      <c r="A25" s="194">
        <v>4</v>
      </c>
      <c r="B25" s="194" t="s">
        <v>101</v>
      </c>
      <c r="C25" s="194">
        <v>1</v>
      </c>
      <c r="D25" s="194">
        <f>C25*30</f>
        <v>30</v>
      </c>
      <c r="E25" s="194"/>
      <c r="F25" s="194">
        <v>1</v>
      </c>
      <c r="G25" s="194"/>
      <c r="H25" s="194"/>
      <c r="I25" s="194"/>
      <c r="J25" s="194"/>
      <c r="K25" s="194"/>
      <c r="L25" s="194"/>
      <c r="M25" s="194">
        <v>18</v>
      </c>
      <c r="N25" s="194"/>
      <c r="O25" s="194"/>
      <c r="P25" s="194">
        <f>E25*30</f>
        <v>0</v>
      </c>
      <c r="Q25" s="194">
        <f>G25*45+H25*30</f>
        <v>0</v>
      </c>
      <c r="R25" s="194">
        <f>SUM(L25:O25)</f>
        <v>18</v>
      </c>
      <c r="S25" s="194">
        <f>R25/30</f>
        <v>0.6</v>
      </c>
      <c r="T25" s="194"/>
      <c r="U25" s="194">
        <f>M25/18</f>
        <v>1</v>
      </c>
      <c r="V25" s="194"/>
      <c r="W25" s="194">
        <f>C25*30-SUM(L25:N25)</f>
        <v>12</v>
      </c>
      <c r="X25" s="195"/>
      <c r="Y25" s="196">
        <f>SUM(T25:V25)</f>
        <v>1</v>
      </c>
      <c r="AA25" s="194">
        <v>1</v>
      </c>
      <c r="AB25" s="194" t="s">
        <v>228</v>
      </c>
      <c r="AC25" s="194">
        <v>8</v>
      </c>
      <c r="AD25" s="194">
        <f>AC25*30</f>
        <v>240</v>
      </c>
      <c r="AE25" s="194">
        <v>1</v>
      </c>
      <c r="AF25" s="194"/>
      <c r="AG25" s="194"/>
      <c r="AH25" s="194"/>
      <c r="AI25" s="194">
        <v>1</v>
      </c>
      <c r="AJ25" s="194"/>
      <c r="AK25" s="194">
        <v>1</v>
      </c>
      <c r="AL25" s="194">
        <v>72</v>
      </c>
      <c r="AM25" s="194">
        <v>36</v>
      </c>
      <c r="AN25" s="194">
        <v>18</v>
      </c>
      <c r="AO25" s="194">
        <f>AL25*0.3+AM25*0.5+AN25*1+AI25*2+AJ25*10+AK25*8+AF25*6+AE25*30+AG25*45+AH25*30</f>
        <v>97.6</v>
      </c>
      <c r="AP25" s="194">
        <f>AE25*30</f>
        <v>30</v>
      </c>
      <c r="AQ25" s="194">
        <f>AG25*45+AH25*30</f>
        <v>0</v>
      </c>
      <c r="AR25" s="194">
        <f>SUM(AL25:AO25)</f>
        <v>223.6</v>
      </c>
      <c r="AS25" s="194">
        <f>AR25/30</f>
        <v>7.4533333333333331</v>
      </c>
      <c r="AT25" s="194">
        <f>AL25/18</f>
        <v>4</v>
      </c>
      <c r="AU25" s="194">
        <f>AM25/18</f>
        <v>2</v>
      </c>
      <c r="AV25" s="194">
        <f>AN25/18</f>
        <v>1</v>
      </c>
      <c r="AW25" s="194">
        <f>AC25*30-SUM(AL25:AN25)</f>
        <v>114</v>
      </c>
      <c r="AX25" s="195"/>
      <c r="AY25" s="196">
        <f>SUM(AT25:AV25)</f>
        <v>7</v>
      </c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2"/>
    </row>
    <row r="26" spans="1:76" ht="39" customHeight="1">
      <c r="A26" s="194">
        <v>4</v>
      </c>
      <c r="B26" s="194" t="s">
        <v>197</v>
      </c>
      <c r="C26" s="194">
        <v>7</v>
      </c>
      <c r="D26" s="194">
        <f t="shared" ref="D26" si="47">C26*30</f>
        <v>210</v>
      </c>
      <c r="E26" s="194">
        <v>1</v>
      </c>
      <c r="F26" s="194"/>
      <c r="G26" s="194"/>
      <c r="H26" s="194"/>
      <c r="I26" s="194">
        <v>1</v>
      </c>
      <c r="J26" s="194">
        <v>1</v>
      </c>
      <c r="K26" s="194"/>
      <c r="L26" s="194">
        <v>72</v>
      </c>
      <c r="M26" s="194">
        <v>18</v>
      </c>
      <c r="N26" s="194">
        <v>18</v>
      </c>
      <c r="O26" s="194">
        <f t="shared" ref="O26" si="48">L26*0.3+M26*0.5+N26*1+I26*2+J26*10+K26*8+F26*6+E26*30+G26*45+H26*30</f>
        <v>90.6</v>
      </c>
      <c r="P26" s="194">
        <f t="shared" ref="P26" si="49">E26*30</f>
        <v>30</v>
      </c>
      <c r="Q26" s="194">
        <f t="shared" ref="Q26" si="50">G26*45+H26*30</f>
        <v>0</v>
      </c>
      <c r="R26" s="194">
        <f t="shared" ref="R26" si="51">SUM(L26:O26)</f>
        <v>198.6</v>
      </c>
      <c r="S26" s="194">
        <f t="shared" ref="S26" si="52">R26/30</f>
        <v>6.62</v>
      </c>
      <c r="T26" s="194">
        <f>L26/18</f>
        <v>4</v>
      </c>
      <c r="U26" s="194">
        <f>M26/18</f>
        <v>1</v>
      </c>
      <c r="V26" s="194">
        <f>N26/18</f>
        <v>1</v>
      </c>
      <c r="W26" s="194">
        <f t="shared" ref="W26" si="53">C26*30-SUM(L26:N26)</f>
        <v>102</v>
      </c>
      <c r="X26" s="195"/>
      <c r="Y26" s="196">
        <f t="shared" ref="Y26" si="54">SUM(T26:V26)</f>
        <v>6</v>
      </c>
      <c r="AA26" s="194">
        <v>1</v>
      </c>
      <c r="AB26" s="194" t="s">
        <v>211</v>
      </c>
      <c r="AC26" s="194">
        <v>2</v>
      </c>
      <c r="AD26" s="194">
        <f>AC26*30</f>
        <v>60</v>
      </c>
      <c r="AE26" s="194"/>
      <c r="AF26" s="194">
        <v>1</v>
      </c>
      <c r="AG26" s="194"/>
      <c r="AH26" s="194"/>
      <c r="AI26" s="194"/>
      <c r="AJ26" s="194"/>
      <c r="AK26" s="194">
        <v>1</v>
      </c>
      <c r="AL26" s="194">
        <v>10</v>
      </c>
      <c r="AM26" s="194">
        <v>18</v>
      </c>
      <c r="AN26" s="194"/>
      <c r="AO26" s="194">
        <f>AL26*0.3+AM26*0.5+AN26*1+AI26*2+AJ26*10+AK26*8+AF26*6+AE26*30+AG26*45+AH26*30</f>
        <v>26</v>
      </c>
      <c r="AP26" s="194">
        <f>AE26*30</f>
        <v>0</v>
      </c>
      <c r="AQ26" s="194">
        <f>AG26*45+AH26*30</f>
        <v>0</v>
      </c>
      <c r="AR26" s="194">
        <f>SUM(AL26:AO26)</f>
        <v>54</v>
      </c>
      <c r="AS26" s="194">
        <f>AR26/30</f>
        <v>1.8</v>
      </c>
      <c r="AT26" s="194">
        <f t="shared" ref="AT26:AU28" si="55">AL26/18</f>
        <v>0.55555555555555558</v>
      </c>
      <c r="AU26" s="194">
        <f t="shared" si="55"/>
        <v>1</v>
      </c>
      <c r="AV26" s="194"/>
      <c r="AW26" s="194">
        <f>AC26*30-SUM(AL26:AN26)</f>
        <v>32</v>
      </c>
      <c r="AX26" s="195"/>
      <c r="AY26" s="196">
        <f>SUM(AT26:AV26)</f>
        <v>1.5555555555555556</v>
      </c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</row>
    <row r="27" spans="1:76" ht="51" customHeight="1">
      <c r="A27" s="194">
        <v>4</v>
      </c>
      <c r="B27" s="197" t="s">
        <v>236</v>
      </c>
      <c r="C27" s="194">
        <v>6</v>
      </c>
      <c r="D27" s="194">
        <f>C27*30</f>
        <v>180</v>
      </c>
      <c r="E27" s="194">
        <v>1</v>
      </c>
      <c r="F27" s="194"/>
      <c r="G27" s="194"/>
      <c r="H27" s="194"/>
      <c r="I27" s="194">
        <v>1</v>
      </c>
      <c r="J27" s="194">
        <v>1</v>
      </c>
      <c r="K27" s="194"/>
      <c r="L27" s="194">
        <v>54</v>
      </c>
      <c r="M27" s="194">
        <v>18</v>
      </c>
      <c r="N27" s="194">
        <v>18</v>
      </c>
      <c r="O27" s="194">
        <f>L27*0.3+M27*0.5+N27*1+I27*2+J27*10+K27*8+F27*6+E27*30+G27*45+H27*30</f>
        <v>85.2</v>
      </c>
      <c r="P27" s="194">
        <f>E27*30</f>
        <v>30</v>
      </c>
      <c r="Q27" s="194">
        <f>G27*45+H27*30</f>
        <v>0</v>
      </c>
      <c r="R27" s="194">
        <f>SUM(L27:O27)</f>
        <v>175.2</v>
      </c>
      <c r="S27" s="194">
        <f>R27/30</f>
        <v>5.84</v>
      </c>
      <c r="T27" s="194">
        <f>L27/18</f>
        <v>3</v>
      </c>
      <c r="U27" s="194">
        <f>M27/18</f>
        <v>1</v>
      </c>
      <c r="V27" s="194">
        <f>N27/18</f>
        <v>1</v>
      </c>
      <c r="W27" s="194">
        <f>C27*30-SUM(L27:N27)</f>
        <v>90</v>
      </c>
      <c r="X27" s="195"/>
      <c r="Y27" s="196">
        <f>SUM(T27:V27)</f>
        <v>5</v>
      </c>
      <c r="AA27" s="194">
        <v>3</v>
      </c>
      <c r="AB27" s="194" t="s">
        <v>239</v>
      </c>
      <c r="AC27" s="194">
        <v>5</v>
      </c>
      <c r="AD27" s="194">
        <f>AC27*30</f>
        <v>150</v>
      </c>
      <c r="AE27" s="194">
        <v>1</v>
      </c>
      <c r="AF27" s="194"/>
      <c r="AG27" s="194"/>
      <c r="AH27" s="194"/>
      <c r="AI27" s="194">
        <v>1</v>
      </c>
      <c r="AJ27" s="194"/>
      <c r="AK27" s="194"/>
      <c r="AL27" s="194">
        <v>54</v>
      </c>
      <c r="AM27" s="194">
        <v>18</v>
      </c>
      <c r="AN27" s="194">
        <v>18</v>
      </c>
      <c r="AO27" s="194">
        <f>AL27*0.3+AM27*0.5+AN27*1+AI27*2+AJ27*10+AK27*8+AF27*6+AE27*30+AG27*45+AH27*30</f>
        <v>75.2</v>
      </c>
      <c r="AP27" s="194">
        <f t="shared" ref="AP27" si="56">AE27*30</f>
        <v>30</v>
      </c>
      <c r="AQ27" s="194">
        <f t="shared" ref="AQ27" si="57">AG27*45+AH27*30</f>
        <v>0</v>
      </c>
      <c r="AR27" s="194">
        <f t="shared" ref="AR27" si="58">SUM(AL27:AO27)</f>
        <v>165.2</v>
      </c>
      <c r="AS27" s="194">
        <f t="shared" ref="AS27" si="59">AR27/30</f>
        <v>5.5066666666666659</v>
      </c>
      <c r="AT27" s="194">
        <f t="shared" ref="AT27:AU27" si="60">AL27/18</f>
        <v>3</v>
      </c>
      <c r="AU27" s="194">
        <f t="shared" si="60"/>
        <v>1</v>
      </c>
      <c r="AV27" s="194">
        <f t="shared" ref="AV27" si="61">AN27/18</f>
        <v>1</v>
      </c>
      <c r="AW27" s="194">
        <f t="shared" ref="AW27" si="62">AC27*30-SUM(AL27:AN27)</f>
        <v>60</v>
      </c>
      <c r="AX27" s="195"/>
      <c r="AY27" s="196">
        <f t="shared" ref="AY27" si="63">SUM(AT27:AV27)</f>
        <v>5</v>
      </c>
    </row>
    <row r="28" spans="1:76" ht="36" customHeight="1">
      <c r="A28" s="194">
        <v>4</v>
      </c>
      <c r="B28" s="197" t="s">
        <v>237</v>
      </c>
      <c r="C28" s="194">
        <v>7</v>
      </c>
      <c r="D28" s="194">
        <f t="shared" ref="D28" si="64">C28*30</f>
        <v>210</v>
      </c>
      <c r="E28" s="194">
        <v>1</v>
      </c>
      <c r="F28" s="194"/>
      <c r="G28" s="194"/>
      <c r="H28" s="194">
        <v>1</v>
      </c>
      <c r="I28" s="194">
        <v>1</v>
      </c>
      <c r="J28" s="194"/>
      <c r="K28" s="194"/>
      <c r="L28" s="194">
        <v>36</v>
      </c>
      <c r="M28" s="194">
        <v>18</v>
      </c>
      <c r="N28" s="194">
        <v>36</v>
      </c>
      <c r="O28" s="194">
        <f>L28*0.3+M28*0.5+N28*1+I28*2+J28*10+K28*8+F28*6+E28*30+G28*45+H28*30</f>
        <v>117.8</v>
      </c>
      <c r="P28" s="194">
        <f t="shared" ref="P28" si="65">E28*30</f>
        <v>30</v>
      </c>
      <c r="Q28" s="194">
        <f t="shared" ref="Q28" si="66">G28*45+H28*30</f>
        <v>30</v>
      </c>
      <c r="R28" s="194">
        <f t="shared" ref="R28" si="67">SUM(L28:O28)</f>
        <v>207.8</v>
      </c>
      <c r="S28" s="194">
        <f t="shared" ref="S28" si="68">R28/30</f>
        <v>6.9266666666666667</v>
      </c>
      <c r="T28" s="194">
        <f t="shared" ref="T28:V28" si="69">L28/18</f>
        <v>2</v>
      </c>
      <c r="U28" s="194">
        <f t="shared" si="69"/>
        <v>1</v>
      </c>
      <c r="V28" s="194">
        <f t="shared" si="69"/>
        <v>2</v>
      </c>
      <c r="W28" s="194">
        <f t="shared" ref="W28" si="70">C28*30-SUM(L28:N28)</f>
        <v>120</v>
      </c>
      <c r="X28" s="195"/>
      <c r="Y28" s="196">
        <f t="shared" ref="Y28" si="71">SUM(T28:V28)</f>
        <v>5</v>
      </c>
      <c r="AA28" s="194">
        <v>3</v>
      </c>
      <c r="AB28" s="197" t="s">
        <v>218</v>
      </c>
      <c r="AC28" s="194">
        <v>4.5</v>
      </c>
      <c r="AD28" s="194">
        <f>AC28*30</f>
        <v>135</v>
      </c>
      <c r="AE28" s="194"/>
      <c r="AF28" s="194">
        <v>1</v>
      </c>
      <c r="AG28" s="194"/>
      <c r="AH28" s="194"/>
      <c r="AI28" s="194">
        <v>1</v>
      </c>
      <c r="AJ28" s="194">
        <v>1</v>
      </c>
      <c r="AK28" s="194"/>
      <c r="AL28" s="194">
        <v>36</v>
      </c>
      <c r="AM28" s="194">
        <v>18</v>
      </c>
      <c r="AN28" s="194">
        <v>18</v>
      </c>
      <c r="AO28" s="194">
        <f>AL28*0.3+AM28*0.5+AN28*1+AI28*2+AJ28*10+AK28*8+AF28*6+AE28*30+AG28*45+AH28*30</f>
        <v>55.8</v>
      </c>
      <c r="AP28" s="194">
        <f>AE28*30</f>
        <v>0</v>
      </c>
      <c r="AQ28" s="194">
        <f>AG28*45+AH28*30</f>
        <v>0</v>
      </c>
      <c r="AR28" s="194">
        <f>SUM(AL28:AO28)</f>
        <v>127.8</v>
      </c>
      <c r="AS28" s="194">
        <f>AR28/30</f>
        <v>4.26</v>
      </c>
      <c r="AT28" s="194">
        <f t="shared" si="55"/>
        <v>2</v>
      </c>
      <c r="AU28" s="194">
        <f t="shared" si="55"/>
        <v>1</v>
      </c>
      <c r="AV28" s="194">
        <f>AN28/18</f>
        <v>1</v>
      </c>
      <c r="AW28" s="194">
        <f>AC28*30-SUM(AL28:AN28)</f>
        <v>63</v>
      </c>
      <c r="AX28" s="195"/>
      <c r="AY28" s="196">
        <f>SUM(AT28:AV28)</f>
        <v>4</v>
      </c>
    </row>
    <row r="29" spans="1:76" ht="18">
      <c r="A29" s="194">
        <v>4</v>
      </c>
      <c r="B29" s="197" t="s">
        <v>232</v>
      </c>
      <c r="C29" s="194">
        <v>5</v>
      </c>
      <c r="D29" s="194">
        <f t="shared" ref="D29" si="72">C29*30</f>
        <v>150</v>
      </c>
      <c r="E29" s="194"/>
      <c r="F29" s="194">
        <v>1</v>
      </c>
      <c r="G29" s="194"/>
      <c r="H29" s="194"/>
      <c r="I29" s="194">
        <v>1</v>
      </c>
      <c r="J29" s="194">
        <v>1</v>
      </c>
      <c r="K29" s="194"/>
      <c r="L29" s="194">
        <v>14</v>
      </c>
      <c r="M29" s="194">
        <v>0</v>
      </c>
      <c r="N29" s="194">
        <v>58</v>
      </c>
      <c r="O29" s="194">
        <f t="shared" ref="O29" si="73">L29*0.3+M29*0.5+N29*1+I29*2+J29*10+K29*8+F29*6+E29*30+G29*45+H29*30</f>
        <v>80.2</v>
      </c>
      <c r="P29" s="194">
        <f t="shared" ref="P29" si="74">E29*30</f>
        <v>0</v>
      </c>
      <c r="Q29" s="194">
        <f t="shared" ref="Q29" si="75">G29*45+H29*30</f>
        <v>0</v>
      </c>
      <c r="R29" s="194">
        <f t="shared" ref="R29" si="76">SUM(L29:O29)</f>
        <v>152.19999999999999</v>
      </c>
      <c r="S29" s="194">
        <f t="shared" ref="S29" si="77">R29/30</f>
        <v>5.0733333333333333</v>
      </c>
      <c r="T29" s="194">
        <f t="shared" ref="T29" si="78">L29/18</f>
        <v>0.77777777777777779</v>
      </c>
      <c r="U29" s="194">
        <f t="shared" ref="U29" si="79">M29/18</f>
        <v>0</v>
      </c>
      <c r="V29" s="194">
        <f t="shared" ref="V29" si="80">N29/18</f>
        <v>3.2222222222222223</v>
      </c>
      <c r="W29" s="194">
        <f t="shared" ref="W29" si="81">C29*30-SUM(L29:N29)</f>
        <v>78</v>
      </c>
      <c r="X29" s="195"/>
      <c r="Y29" s="196">
        <f t="shared" ref="Y29" si="82">SUM(T29:V29)</f>
        <v>4</v>
      </c>
    </row>
    <row r="30" spans="1:76" ht="36" customHeight="1">
      <c r="A30" s="194">
        <v>4</v>
      </c>
      <c r="B30" s="194" t="s">
        <v>230</v>
      </c>
      <c r="C30" s="194">
        <v>5.5</v>
      </c>
      <c r="D30" s="194">
        <f>C30*30</f>
        <v>165</v>
      </c>
      <c r="E30" s="194">
        <v>1</v>
      </c>
      <c r="F30" s="194"/>
      <c r="G30" s="194"/>
      <c r="H30" s="194"/>
      <c r="I30" s="194">
        <v>1</v>
      </c>
      <c r="J30" s="194">
        <v>1</v>
      </c>
      <c r="K30" s="194"/>
      <c r="L30" s="194">
        <v>36</v>
      </c>
      <c r="M30" s="194">
        <v>18</v>
      </c>
      <c r="N30" s="194">
        <v>28</v>
      </c>
      <c r="O30" s="194">
        <f>L30*0.3+M30*0.5+N30*1+I30*2+J30*10+K30*8+F30*6+E30*30+G30*45+H30*30</f>
        <v>89.8</v>
      </c>
      <c r="P30" s="194">
        <f>E30*30</f>
        <v>30</v>
      </c>
      <c r="Q30" s="194">
        <f>G30*45+H30*30</f>
        <v>0</v>
      </c>
      <c r="R30" s="194">
        <f>SUM(L30:O30)</f>
        <v>171.8</v>
      </c>
      <c r="S30" s="194">
        <f>R30/30</f>
        <v>5.7266666666666675</v>
      </c>
      <c r="T30" s="194">
        <f>L30/18</f>
        <v>2</v>
      </c>
      <c r="U30" s="194">
        <f>M30/18</f>
        <v>1</v>
      </c>
      <c r="V30" s="194">
        <f>N30/18</f>
        <v>1.5555555555555556</v>
      </c>
      <c r="W30" s="194">
        <f>C30*30-SUM(L30:N30)</f>
        <v>83</v>
      </c>
      <c r="X30" s="195"/>
      <c r="Y30" s="210">
        <f>SUM(T30:V30)</f>
        <v>4.5555555555555554</v>
      </c>
    </row>
    <row r="31" spans="1:76" ht="18">
      <c r="A31" s="204"/>
      <c r="B31" s="208" t="s">
        <v>233</v>
      </c>
      <c r="C31" s="204">
        <f t="shared" ref="C31:Y31" si="83">SUM(C25:C30)</f>
        <v>31.5</v>
      </c>
      <c r="D31" s="204">
        <f t="shared" si="83"/>
        <v>945</v>
      </c>
      <c r="E31" s="204">
        <f t="shared" si="83"/>
        <v>4</v>
      </c>
      <c r="F31" s="204">
        <f t="shared" si="83"/>
        <v>2</v>
      </c>
      <c r="G31" s="204">
        <f t="shared" si="83"/>
        <v>0</v>
      </c>
      <c r="H31" s="204">
        <f t="shared" si="83"/>
        <v>1</v>
      </c>
      <c r="I31" s="204">
        <f t="shared" si="83"/>
        <v>5</v>
      </c>
      <c r="J31" s="204">
        <f t="shared" si="83"/>
        <v>4</v>
      </c>
      <c r="K31" s="204">
        <f t="shared" si="83"/>
        <v>0</v>
      </c>
      <c r="L31" s="204">
        <f t="shared" si="83"/>
        <v>212</v>
      </c>
      <c r="M31" s="204">
        <f t="shared" si="83"/>
        <v>90</v>
      </c>
      <c r="N31" s="204">
        <f t="shared" si="83"/>
        <v>158</v>
      </c>
      <c r="O31" s="204">
        <f t="shared" si="83"/>
        <v>463.6</v>
      </c>
      <c r="P31" s="204">
        <f t="shared" si="83"/>
        <v>120</v>
      </c>
      <c r="Q31" s="204">
        <f t="shared" si="83"/>
        <v>30</v>
      </c>
      <c r="R31" s="204">
        <f t="shared" si="83"/>
        <v>923.59999999999991</v>
      </c>
      <c r="S31" s="204">
        <f t="shared" si="83"/>
        <v>30.786666666666665</v>
      </c>
      <c r="T31" s="204">
        <f t="shared" si="83"/>
        <v>11.777777777777779</v>
      </c>
      <c r="U31" s="204">
        <f t="shared" si="83"/>
        <v>5</v>
      </c>
      <c r="V31" s="204">
        <f t="shared" si="83"/>
        <v>8.7777777777777786</v>
      </c>
      <c r="W31" s="204">
        <f t="shared" si="83"/>
        <v>485</v>
      </c>
      <c r="X31" s="204">
        <f t="shared" si="83"/>
        <v>0</v>
      </c>
      <c r="Y31" s="204">
        <f t="shared" si="83"/>
        <v>25.555555555555557</v>
      </c>
    </row>
    <row r="32" spans="1:76" ht="18">
      <c r="A32" s="194">
        <v>5</v>
      </c>
      <c r="B32" s="194" t="s">
        <v>101</v>
      </c>
      <c r="C32" s="194">
        <v>1.5</v>
      </c>
      <c r="D32" s="194">
        <f>C32*30</f>
        <v>45</v>
      </c>
      <c r="E32" s="194"/>
      <c r="F32" s="194">
        <v>1</v>
      </c>
      <c r="G32" s="194"/>
      <c r="H32" s="194"/>
      <c r="I32" s="194"/>
      <c r="J32" s="194"/>
      <c r="K32" s="194"/>
      <c r="L32" s="194"/>
      <c r="M32" s="194">
        <v>36</v>
      </c>
      <c r="N32" s="194"/>
      <c r="O32" s="194"/>
      <c r="P32" s="194">
        <f>E32*30</f>
        <v>0</v>
      </c>
      <c r="Q32" s="194">
        <f>G32*45+H32*30</f>
        <v>0</v>
      </c>
      <c r="R32" s="194">
        <f>SUM(L32:O32)</f>
        <v>36</v>
      </c>
      <c r="S32" s="194">
        <f>R32/30</f>
        <v>1.2</v>
      </c>
      <c r="T32" s="194"/>
      <c r="U32" s="194">
        <f>M32/18</f>
        <v>2</v>
      </c>
      <c r="V32" s="194"/>
      <c r="W32" s="194">
        <f>C32*30-SUM(L32:N32)</f>
        <v>9</v>
      </c>
      <c r="X32" s="195"/>
      <c r="Y32" s="196">
        <f>SUM(T32:V32)</f>
        <v>2</v>
      </c>
    </row>
    <row r="33" spans="1:29" ht="36">
      <c r="A33" s="194">
        <v>5</v>
      </c>
      <c r="B33" s="197" t="s">
        <v>194</v>
      </c>
      <c r="C33" s="194">
        <v>6</v>
      </c>
      <c r="D33" s="194">
        <f>C33*30</f>
        <v>180</v>
      </c>
      <c r="E33" s="194"/>
      <c r="F33" s="194">
        <v>1</v>
      </c>
      <c r="G33" s="194"/>
      <c r="H33" s="194"/>
      <c r="I33" s="194">
        <v>1</v>
      </c>
      <c r="J33" s="194"/>
      <c r="K33" s="194">
        <v>1</v>
      </c>
      <c r="L33" s="194">
        <v>28</v>
      </c>
      <c r="M33" s="194">
        <v>0</v>
      </c>
      <c r="N33" s="194">
        <v>72</v>
      </c>
      <c r="O33" s="194">
        <f>L33*0.3+M33*0.5+N33*1+I33*2+J33*10+K33*8+F33*6+E33*30+G33*45+H33*30</f>
        <v>96.4</v>
      </c>
      <c r="P33" s="194">
        <f>E33*30</f>
        <v>0</v>
      </c>
      <c r="Q33" s="194">
        <f>G33*45+H33*30</f>
        <v>0</v>
      </c>
      <c r="R33" s="194">
        <f>SUM(L33:O33)</f>
        <v>196.4</v>
      </c>
      <c r="S33" s="194">
        <f>R33/30</f>
        <v>6.5466666666666669</v>
      </c>
      <c r="T33" s="194">
        <f>L33/18</f>
        <v>1.5555555555555556</v>
      </c>
      <c r="U33" s="194">
        <f>M33/18</f>
        <v>0</v>
      </c>
      <c r="V33" s="194">
        <f>N33/18</f>
        <v>4</v>
      </c>
      <c r="W33" s="194">
        <f>C33*30-SUM(L33:N33)</f>
        <v>80</v>
      </c>
      <c r="X33" s="195"/>
      <c r="Y33" s="196">
        <f>SUM(T33:V33)</f>
        <v>5.5555555555555554</v>
      </c>
    </row>
    <row r="34" spans="1:29" ht="18">
      <c r="A34" s="194">
        <v>5</v>
      </c>
      <c r="B34" s="194" t="s">
        <v>196</v>
      </c>
      <c r="C34" s="194">
        <v>8</v>
      </c>
      <c r="D34" s="194">
        <f t="shared" ref="D34:D37" si="84">C34*30</f>
        <v>240</v>
      </c>
      <c r="E34" s="194">
        <v>1</v>
      </c>
      <c r="F34" s="194"/>
      <c r="G34" s="194">
        <v>1</v>
      </c>
      <c r="H34" s="194"/>
      <c r="I34" s="194">
        <v>1</v>
      </c>
      <c r="J34" s="194"/>
      <c r="K34" s="194"/>
      <c r="L34" s="194">
        <v>54</v>
      </c>
      <c r="M34" s="194">
        <v>18</v>
      </c>
      <c r="N34" s="194">
        <v>36</v>
      </c>
      <c r="O34" s="194">
        <f t="shared" si="21"/>
        <v>138.19999999999999</v>
      </c>
      <c r="P34" s="194">
        <f t="shared" ref="P34:P37" si="85">E34*30</f>
        <v>30</v>
      </c>
      <c r="Q34" s="194">
        <f t="shared" ref="Q34:Q37" si="86">G34*45+H34*30</f>
        <v>45</v>
      </c>
      <c r="R34" s="194">
        <f t="shared" ref="R34:R37" si="87">SUM(L34:O34)</f>
        <v>246.2</v>
      </c>
      <c r="S34" s="194">
        <f t="shared" ref="S34:S37" si="88">R34/30</f>
        <v>8.206666666666667</v>
      </c>
      <c r="T34" s="194">
        <f>L34/18</f>
        <v>3</v>
      </c>
      <c r="U34" s="194">
        <f t="shared" ref="U34:U37" si="89">M34/18</f>
        <v>1</v>
      </c>
      <c r="V34" s="194">
        <f>N34/18</f>
        <v>2</v>
      </c>
      <c r="W34" s="194">
        <f t="shared" ref="W34:W37" si="90">C34*30-SUM(L34:N34)</f>
        <v>132</v>
      </c>
      <c r="X34" s="195"/>
      <c r="Y34" s="196">
        <f t="shared" ref="Y34:Y37" si="91">SUM(T34:V34)</f>
        <v>6</v>
      </c>
    </row>
    <row r="35" spans="1:29" ht="18">
      <c r="A35" s="194">
        <v>5</v>
      </c>
      <c r="B35" s="194" t="s">
        <v>198</v>
      </c>
      <c r="C35" s="194">
        <v>6.5</v>
      </c>
      <c r="D35" s="194">
        <f t="shared" si="84"/>
        <v>195</v>
      </c>
      <c r="E35" s="194">
        <v>1</v>
      </c>
      <c r="F35" s="194"/>
      <c r="G35" s="194"/>
      <c r="H35" s="194"/>
      <c r="I35" s="194">
        <v>1</v>
      </c>
      <c r="J35" s="194">
        <v>1</v>
      </c>
      <c r="K35" s="194"/>
      <c r="L35" s="194">
        <v>26</v>
      </c>
      <c r="M35" s="194">
        <v>0</v>
      </c>
      <c r="N35" s="194">
        <v>64</v>
      </c>
      <c r="O35" s="194">
        <f t="shared" si="21"/>
        <v>113.8</v>
      </c>
      <c r="P35" s="194">
        <f t="shared" si="85"/>
        <v>30</v>
      </c>
      <c r="Q35" s="194">
        <f t="shared" si="86"/>
        <v>0</v>
      </c>
      <c r="R35" s="194">
        <f t="shared" si="87"/>
        <v>203.8</v>
      </c>
      <c r="S35" s="194">
        <f t="shared" si="88"/>
        <v>6.7933333333333339</v>
      </c>
      <c r="T35" s="194">
        <f>L35/18</f>
        <v>1.4444444444444444</v>
      </c>
      <c r="U35" s="194">
        <f t="shared" si="89"/>
        <v>0</v>
      </c>
      <c r="V35" s="194">
        <f>N35/18</f>
        <v>3.5555555555555554</v>
      </c>
      <c r="W35" s="194">
        <f t="shared" si="90"/>
        <v>105</v>
      </c>
      <c r="X35" s="195"/>
      <c r="Y35" s="196">
        <f t="shared" si="91"/>
        <v>5</v>
      </c>
      <c r="AC35">
        <f>SUM(AC2:AC30)</f>
        <v>60</v>
      </c>
    </row>
    <row r="36" spans="1:29" ht="18">
      <c r="A36" s="194">
        <v>5</v>
      </c>
      <c r="B36" s="197" t="s">
        <v>199</v>
      </c>
      <c r="C36" s="194">
        <v>4</v>
      </c>
      <c r="D36" s="194">
        <f t="shared" si="84"/>
        <v>120</v>
      </c>
      <c r="E36" s="194"/>
      <c r="F36" s="194">
        <v>1</v>
      </c>
      <c r="G36" s="194"/>
      <c r="H36" s="194"/>
      <c r="I36" s="194">
        <v>1</v>
      </c>
      <c r="J36" s="194">
        <v>1</v>
      </c>
      <c r="K36" s="194"/>
      <c r="L36" s="194">
        <v>18</v>
      </c>
      <c r="M36" s="194">
        <v>0</v>
      </c>
      <c r="N36" s="194">
        <v>36</v>
      </c>
      <c r="O36" s="194">
        <f t="shared" si="21"/>
        <v>59.4</v>
      </c>
      <c r="P36" s="194">
        <f t="shared" si="85"/>
        <v>0</v>
      </c>
      <c r="Q36" s="194">
        <f t="shared" si="86"/>
        <v>0</v>
      </c>
      <c r="R36" s="194">
        <f t="shared" si="87"/>
        <v>113.4</v>
      </c>
      <c r="S36" s="194">
        <f t="shared" si="88"/>
        <v>3.7800000000000002</v>
      </c>
      <c r="T36" s="194">
        <f>L36/18</f>
        <v>1</v>
      </c>
      <c r="U36" s="194">
        <f t="shared" si="89"/>
        <v>0</v>
      </c>
      <c r="V36" s="194">
        <f>N36/18</f>
        <v>2</v>
      </c>
      <c r="W36" s="194">
        <f t="shared" si="90"/>
        <v>66</v>
      </c>
      <c r="X36" s="195"/>
      <c r="Y36" s="196">
        <f t="shared" si="91"/>
        <v>3</v>
      </c>
    </row>
    <row r="37" spans="1:29" ht="18">
      <c r="A37" s="194">
        <v>5</v>
      </c>
      <c r="B37" s="194" t="s">
        <v>200</v>
      </c>
      <c r="C37" s="194">
        <v>4</v>
      </c>
      <c r="D37" s="194">
        <f t="shared" si="84"/>
        <v>120</v>
      </c>
      <c r="E37" s="194">
        <v>1</v>
      </c>
      <c r="F37" s="194"/>
      <c r="G37" s="194"/>
      <c r="H37" s="194"/>
      <c r="I37" s="194">
        <v>1</v>
      </c>
      <c r="J37" s="194">
        <v>1</v>
      </c>
      <c r="K37" s="194"/>
      <c r="L37" s="194">
        <v>28</v>
      </c>
      <c r="M37" s="194">
        <v>18</v>
      </c>
      <c r="N37" s="194">
        <v>18</v>
      </c>
      <c r="O37" s="194">
        <f t="shared" si="21"/>
        <v>77.400000000000006</v>
      </c>
      <c r="P37" s="194">
        <f t="shared" si="85"/>
        <v>30</v>
      </c>
      <c r="Q37" s="194">
        <f t="shared" si="86"/>
        <v>0</v>
      </c>
      <c r="R37" s="194">
        <f t="shared" si="87"/>
        <v>141.4</v>
      </c>
      <c r="S37" s="194">
        <f t="shared" si="88"/>
        <v>4.7133333333333338</v>
      </c>
      <c r="T37" s="194">
        <f>L37/18</f>
        <v>1.5555555555555556</v>
      </c>
      <c r="U37" s="194">
        <f t="shared" si="89"/>
        <v>1</v>
      </c>
      <c r="V37" s="194">
        <f>N37/18</f>
        <v>1</v>
      </c>
      <c r="W37" s="194">
        <f t="shared" si="90"/>
        <v>56</v>
      </c>
      <c r="X37" s="195"/>
      <c r="Y37" s="196">
        <f t="shared" si="91"/>
        <v>3.5555555555555554</v>
      </c>
    </row>
    <row r="38" spans="1:29" ht="18">
      <c r="A38" s="204"/>
      <c r="B38" s="208" t="s">
        <v>204</v>
      </c>
      <c r="C38" s="204">
        <f t="shared" ref="C38:Y38" si="92">SUM(C32:C37)</f>
        <v>30</v>
      </c>
      <c r="D38" s="204">
        <f t="shared" si="92"/>
        <v>900</v>
      </c>
      <c r="E38" s="204">
        <f t="shared" si="92"/>
        <v>3</v>
      </c>
      <c r="F38" s="204">
        <f t="shared" si="92"/>
        <v>3</v>
      </c>
      <c r="G38" s="204">
        <f t="shared" si="92"/>
        <v>1</v>
      </c>
      <c r="H38" s="204">
        <f t="shared" si="92"/>
        <v>0</v>
      </c>
      <c r="I38" s="204">
        <f t="shared" si="92"/>
        <v>5</v>
      </c>
      <c r="J38" s="204">
        <f t="shared" si="92"/>
        <v>3</v>
      </c>
      <c r="K38" s="204">
        <f t="shared" si="92"/>
        <v>1</v>
      </c>
      <c r="L38" s="204">
        <f t="shared" si="92"/>
        <v>154</v>
      </c>
      <c r="M38" s="204">
        <f t="shared" si="92"/>
        <v>72</v>
      </c>
      <c r="N38" s="204">
        <f t="shared" si="92"/>
        <v>226</v>
      </c>
      <c r="O38" s="204">
        <f t="shared" si="92"/>
        <v>485.19999999999993</v>
      </c>
      <c r="P38" s="204">
        <f t="shared" si="92"/>
        <v>90</v>
      </c>
      <c r="Q38" s="204">
        <f t="shared" si="92"/>
        <v>45</v>
      </c>
      <c r="R38" s="204">
        <f t="shared" si="92"/>
        <v>937.2</v>
      </c>
      <c r="S38" s="204">
        <f t="shared" si="92"/>
        <v>31.240000000000002</v>
      </c>
      <c r="T38" s="204">
        <f t="shared" si="92"/>
        <v>8.5555555555555554</v>
      </c>
      <c r="U38" s="204">
        <f t="shared" si="92"/>
        <v>4</v>
      </c>
      <c r="V38" s="204">
        <f t="shared" si="92"/>
        <v>12.555555555555555</v>
      </c>
      <c r="W38" s="204">
        <f t="shared" si="92"/>
        <v>448</v>
      </c>
      <c r="X38" s="204">
        <f t="shared" si="92"/>
        <v>0</v>
      </c>
      <c r="Y38" s="204">
        <f t="shared" si="92"/>
        <v>25.111111111111114</v>
      </c>
    </row>
    <row r="39" spans="1:29" ht="18">
      <c r="A39" s="194">
        <v>6</v>
      </c>
      <c r="B39" s="194" t="s">
        <v>201</v>
      </c>
      <c r="C39" s="194">
        <v>5</v>
      </c>
      <c r="D39" s="194">
        <f t="shared" ref="D39:D44" si="93">C39*30</f>
        <v>150</v>
      </c>
      <c r="E39" s="194">
        <v>1</v>
      </c>
      <c r="F39" s="194"/>
      <c r="G39" s="194"/>
      <c r="H39" s="194"/>
      <c r="I39" s="194">
        <v>1</v>
      </c>
      <c r="J39" s="194"/>
      <c r="K39" s="194"/>
      <c r="L39" s="194">
        <v>28</v>
      </c>
      <c r="M39" s="194">
        <v>18</v>
      </c>
      <c r="N39" s="194">
        <v>36</v>
      </c>
      <c r="O39" s="194">
        <f t="shared" si="21"/>
        <v>85.4</v>
      </c>
      <c r="P39" s="194">
        <f t="shared" ref="P39:P44" si="94">E39*30</f>
        <v>30</v>
      </c>
      <c r="Q39" s="194">
        <f t="shared" ref="Q39:Q44" si="95">G39*45+H39*30</f>
        <v>0</v>
      </c>
      <c r="R39" s="194">
        <f t="shared" ref="R39:R44" si="96">SUM(L39:O39)</f>
        <v>167.4</v>
      </c>
      <c r="S39" s="194">
        <f t="shared" ref="S39:S44" si="97">R39/30</f>
        <v>5.58</v>
      </c>
      <c r="T39" s="194">
        <f>L39/9</f>
        <v>3.1111111111111112</v>
      </c>
      <c r="U39" s="194">
        <f>M39/9</f>
        <v>2</v>
      </c>
      <c r="V39" s="194">
        <f>N39/9</f>
        <v>4</v>
      </c>
      <c r="W39" s="194">
        <f t="shared" ref="W39:W44" si="98">C39*30-SUM(L39:N39)</f>
        <v>68</v>
      </c>
      <c r="X39" s="195"/>
      <c r="Y39" s="196">
        <f>SUM(T39:V39)</f>
        <v>9.1111111111111107</v>
      </c>
    </row>
    <row r="40" spans="1:29" ht="36">
      <c r="A40" s="194">
        <v>6</v>
      </c>
      <c r="B40" s="197" t="s">
        <v>202</v>
      </c>
      <c r="C40" s="194">
        <v>3.5</v>
      </c>
      <c r="D40" s="194">
        <f t="shared" si="93"/>
        <v>105</v>
      </c>
      <c r="E40" s="194">
        <v>1</v>
      </c>
      <c r="F40" s="194"/>
      <c r="G40" s="194"/>
      <c r="H40" s="194"/>
      <c r="I40" s="194">
        <v>1</v>
      </c>
      <c r="J40" s="194">
        <v>1</v>
      </c>
      <c r="K40" s="194"/>
      <c r="L40" s="194">
        <v>28</v>
      </c>
      <c r="M40" s="194">
        <v>18</v>
      </c>
      <c r="N40" s="194">
        <v>0</v>
      </c>
      <c r="O40" s="194">
        <f t="shared" si="21"/>
        <v>59.4</v>
      </c>
      <c r="P40" s="194">
        <f t="shared" si="94"/>
        <v>30</v>
      </c>
      <c r="Q40" s="194">
        <f t="shared" si="95"/>
        <v>0</v>
      </c>
      <c r="R40" s="194">
        <f t="shared" si="96"/>
        <v>105.4</v>
      </c>
      <c r="S40" s="194">
        <f t="shared" si="97"/>
        <v>3.5133333333333336</v>
      </c>
      <c r="T40" s="194">
        <f t="shared" ref="T40:U42" si="99">L40/9</f>
        <v>3.1111111111111112</v>
      </c>
      <c r="U40" s="194">
        <f t="shared" si="99"/>
        <v>2</v>
      </c>
      <c r="V40" s="194">
        <f>N40/9</f>
        <v>0</v>
      </c>
      <c r="W40" s="194">
        <f t="shared" si="98"/>
        <v>59</v>
      </c>
      <c r="X40" s="195"/>
      <c r="Y40" s="196">
        <f t="shared" ref="Y40:Y44" si="100">SUM(T40:V40)</f>
        <v>5.1111111111111107</v>
      </c>
    </row>
    <row r="41" spans="1:29" ht="18">
      <c r="A41" s="194">
        <v>6</v>
      </c>
      <c r="B41" s="197" t="s">
        <v>316</v>
      </c>
      <c r="C41" s="194">
        <v>2.5</v>
      </c>
      <c r="D41" s="194">
        <f t="shared" si="93"/>
        <v>75</v>
      </c>
      <c r="E41" s="194"/>
      <c r="F41" s="194">
        <v>1</v>
      </c>
      <c r="G41" s="194"/>
      <c r="H41" s="194"/>
      <c r="I41" s="194">
        <v>1</v>
      </c>
      <c r="J41" s="194">
        <v>1</v>
      </c>
      <c r="K41" s="194"/>
      <c r="L41" s="194">
        <v>18</v>
      </c>
      <c r="M41" s="194">
        <v>18</v>
      </c>
      <c r="N41" s="194">
        <v>0</v>
      </c>
      <c r="O41" s="194">
        <f t="shared" si="21"/>
        <v>32.4</v>
      </c>
      <c r="P41" s="194">
        <f t="shared" si="94"/>
        <v>0</v>
      </c>
      <c r="Q41" s="194">
        <f t="shared" si="95"/>
        <v>0</v>
      </c>
      <c r="R41" s="194">
        <f t="shared" si="96"/>
        <v>68.400000000000006</v>
      </c>
      <c r="S41" s="194">
        <f t="shared" si="97"/>
        <v>2.2800000000000002</v>
      </c>
      <c r="T41" s="194">
        <f t="shared" si="99"/>
        <v>2</v>
      </c>
      <c r="U41" s="194">
        <f t="shared" si="99"/>
        <v>2</v>
      </c>
      <c r="V41" s="194">
        <f>N41/9</f>
        <v>0</v>
      </c>
      <c r="W41" s="194">
        <f t="shared" si="98"/>
        <v>39</v>
      </c>
      <c r="X41" s="195"/>
      <c r="Y41" s="196">
        <f t="shared" si="100"/>
        <v>4</v>
      </c>
    </row>
    <row r="42" spans="1:29" ht="36">
      <c r="A42" s="194">
        <v>6</v>
      </c>
      <c r="B42" s="197" t="s">
        <v>317</v>
      </c>
      <c r="C42" s="194">
        <v>4</v>
      </c>
      <c r="D42" s="194">
        <f t="shared" si="93"/>
        <v>120</v>
      </c>
      <c r="E42" s="194"/>
      <c r="F42" s="194">
        <v>1</v>
      </c>
      <c r="G42" s="194"/>
      <c r="H42" s="194"/>
      <c r="I42" s="194">
        <v>1</v>
      </c>
      <c r="J42" s="194"/>
      <c r="K42" s="194">
        <v>1</v>
      </c>
      <c r="L42" s="194">
        <v>28</v>
      </c>
      <c r="M42" s="194"/>
      <c r="N42" s="194">
        <v>26</v>
      </c>
      <c r="O42" s="194">
        <f t="shared" si="21"/>
        <v>50.4</v>
      </c>
      <c r="P42" s="194">
        <f t="shared" si="94"/>
        <v>0</v>
      </c>
      <c r="Q42" s="194">
        <f t="shared" si="95"/>
        <v>0</v>
      </c>
      <c r="R42" s="194">
        <f t="shared" si="96"/>
        <v>104.4</v>
      </c>
      <c r="S42" s="194">
        <f t="shared" si="97"/>
        <v>3.48</v>
      </c>
      <c r="T42" s="194">
        <f t="shared" si="99"/>
        <v>3.1111111111111112</v>
      </c>
      <c r="U42" s="194">
        <f t="shared" si="99"/>
        <v>0</v>
      </c>
      <c r="V42" s="194">
        <f>N42/9</f>
        <v>2.8888888888888888</v>
      </c>
      <c r="W42" s="194">
        <f t="shared" si="98"/>
        <v>66</v>
      </c>
      <c r="X42" s="195"/>
      <c r="Y42" s="196">
        <f t="shared" si="100"/>
        <v>6</v>
      </c>
    </row>
    <row r="43" spans="1:29" ht="18">
      <c r="A43" s="194">
        <v>6</v>
      </c>
      <c r="B43" s="194" t="s">
        <v>93</v>
      </c>
      <c r="C43" s="194">
        <v>7.5</v>
      </c>
      <c r="D43" s="194">
        <f>C43*30</f>
        <v>225</v>
      </c>
      <c r="E43" s="194"/>
      <c r="F43" s="194">
        <v>1</v>
      </c>
      <c r="G43" s="194"/>
      <c r="H43" s="194"/>
      <c r="I43" s="194"/>
      <c r="J43" s="194"/>
      <c r="K43" s="194"/>
      <c r="L43" s="194"/>
      <c r="M43" s="194"/>
      <c r="N43" s="194"/>
      <c r="O43" s="194"/>
      <c r="P43" s="198">
        <f t="shared" si="94"/>
        <v>0</v>
      </c>
      <c r="Q43" s="198">
        <f>G43*45+H43*30</f>
        <v>0</v>
      </c>
      <c r="R43" s="194">
        <f>SUM(L43:O43)</f>
        <v>0</v>
      </c>
      <c r="S43" s="198">
        <f>R43/30</f>
        <v>0</v>
      </c>
      <c r="T43" s="194"/>
      <c r="U43" s="194"/>
      <c r="V43" s="194"/>
      <c r="W43" s="194">
        <f t="shared" si="98"/>
        <v>225</v>
      </c>
      <c r="X43" s="195"/>
      <c r="Y43" s="196">
        <f>SUM(T43:V43)</f>
        <v>0</v>
      </c>
    </row>
    <row r="44" spans="1:29" ht="18">
      <c r="A44" s="194">
        <v>6</v>
      </c>
      <c r="B44" s="194" t="s">
        <v>77</v>
      </c>
      <c r="C44" s="194">
        <v>6</v>
      </c>
      <c r="D44" s="194">
        <f t="shared" si="93"/>
        <v>180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>
        <f t="shared" si="21"/>
        <v>0</v>
      </c>
      <c r="P44" s="194">
        <f t="shared" si="94"/>
        <v>0</v>
      </c>
      <c r="Q44" s="194">
        <f t="shared" si="95"/>
        <v>0</v>
      </c>
      <c r="R44" s="194">
        <f t="shared" si="96"/>
        <v>0</v>
      </c>
      <c r="S44" s="194">
        <f t="shared" si="97"/>
        <v>0</v>
      </c>
      <c r="T44" s="194"/>
      <c r="U44" s="194"/>
      <c r="V44" s="194"/>
      <c r="W44" s="194">
        <f t="shared" si="98"/>
        <v>180</v>
      </c>
      <c r="X44" s="195"/>
      <c r="Y44" s="196">
        <f t="shared" si="100"/>
        <v>0</v>
      </c>
    </row>
    <row r="45" spans="1:29" ht="18.75" thickBot="1">
      <c r="A45" s="204"/>
      <c r="B45" s="204">
        <v>28.5</v>
      </c>
      <c r="C45" s="205">
        <f t="shared" ref="C45:V45" si="101">SUM(C39:C44)</f>
        <v>28.5</v>
      </c>
      <c r="D45" s="205">
        <f t="shared" si="101"/>
        <v>855</v>
      </c>
      <c r="E45" s="205">
        <f t="shared" si="101"/>
        <v>2</v>
      </c>
      <c r="F45" s="205">
        <f t="shared" si="101"/>
        <v>3</v>
      </c>
      <c r="G45" s="205">
        <f t="shared" si="101"/>
        <v>0</v>
      </c>
      <c r="H45" s="205">
        <f t="shared" si="101"/>
        <v>0</v>
      </c>
      <c r="I45" s="205">
        <f t="shared" si="101"/>
        <v>4</v>
      </c>
      <c r="J45" s="205">
        <f t="shared" si="101"/>
        <v>2</v>
      </c>
      <c r="K45" s="205">
        <f t="shared" si="101"/>
        <v>1</v>
      </c>
      <c r="L45" s="205">
        <f t="shared" si="101"/>
        <v>102</v>
      </c>
      <c r="M45" s="205">
        <f t="shared" si="101"/>
        <v>54</v>
      </c>
      <c r="N45" s="205">
        <f t="shared" si="101"/>
        <v>62</v>
      </c>
      <c r="O45" s="205">
        <f t="shared" si="101"/>
        <v>227.60000000000002</v>
      </c>
      <c r="P45" s="205">
        <f t="shared" si="101"/>
        <v>60</v>
      </c>
      <c r="Q45" s="205">
        <f t="shared" si="101"/>
        <v>0</v>
      </c>
      <c r="R45" s="205">
        <f t="shared" si="101"/>
        <v>445.6</v>
      </c>
      <c r="S45" s="205">
        <f t="shared" si="101"/>
        <v>14.853333333333335</v>
      </c>
      <c r="T45" s="205">
        <f t="shared" si="101"/>
        <v>11.333333333333332</v>
      </c>
      <c r="U45" s="205">
        <f t="shared" si="101"/>
        <v>6</v>
      </c>
      <c r="V45" s="205">
        <f t="shared" si="101"/>
        <v>6.8888888888888893</v>
      </c>
      <c r="W45" s="205"/>
      <c r="X45" s="206"/>
      <c r="Y45" s="205">
        <f>SUM(Y39:Y44)</f>
        <v>24.222222222222221</v>
      </c>
    </row>
    <row r="46" spans="1:29" ht="18.75" thickBot="1">
      <c r="A46" s="193"/>
      <c r="B46" s="207" t="s">
        <v>203</v>
      </c>
      <c r="C46" s="199">
        <f t="shared" ref="C46:Y46" si="102">SUM(C45,C38,C31,C24,C16,C9)</f>
        <v>180</v>
      </c>
      <c r="D46" s="199">
        <f t="shared" si="102"/>
        <v>5400</v>
      </c>
      <c r="E46" s="199">
        <f t="shared" si="102"/>
        <v>20</v>
      </c>
      <c r="F46" s="199">
        <f t="shared" si="102"/>
        <v>15</v>
      </c>
      <c r="G46" s="199">
        <f t="shared" si="102"/>
        <v>1</v>
      </c>
      <c r="H46" s="199">
        <f t="shared" si="102"/>
        <v>2</v>
      </c>
      <c r="I46" s="199">
        <f t="shared" si="102"/>
        <v>30</v>
      </c>
      <c r="J46" s="199">
        <f t="shared" si="102"/>
        <v>19</v>
      </c>
      <c r="K46" s="199">
        <f t="shared" si="102"/>
        <v>7</v>
      </c>
      <c r="L46" s="199">
        <f t="shared" si="102"/>
        <v>1128</v>
      </c>
      <c r="M46" s="199">
        <f t="shared" si="102"/>
        <v>784</v>
      </c>
      <c r="N46" s="199">
        <f t="shared" si="102"/>
        <v>774</v>
      </c>
      <c r="O46" s="199">
        <f t="shared" si="102"/>
        <v>2542.4000000000005</v>
      </c>
      <c r="P46" s="199">
        <f t="shared" si="102"/>
        <v>600</v>
      </c>
      <c r="Q46" s="199">
        <f t="shared" si="102"/>
        <v>105</v>
      </c>
      <c r="R46" s="199">
        <f t="shared" si="102"/>
        <v>5228.4000000000005</v>
      </c>
      <c r="S46" s="199">
        <f t="shared" si="102"/>
        <v>174.27999999999997</v>
      </c>
      <c r="T46" s="199">
        <f t="shared" si="102"/>
        <v>68.222222222222229</v>
      </c>
      <c r="U46" s="199">
        <f t="shared" si="102"/>
        <v>46.555555555555557</v>
      </c>
      <c r="V46" s="199">
        <f t="shared" si="102"/>
        <v>46.444444444444443</v>
      </c>
      <c r="W46" s="199">
        <f t="shared" si="102"/>
        <v>2077</v>
      </c>
      <c r="X46" s="199">
        <f t="shared" si="102"/>
        <v>0</v>
      </c>
      <c r="Y46" s="218">
        <f t="shared" si="102"/>
        <v>161.22222222222223</v>
      </c>
    </row>
  </sheetData>
  <pageMargins left="0.7" right="0.7" top="0.75" bottom="0.75" header="0.3" footer="0.3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135"/>
  <sheetViews>
    <sheetView zoomScale="70" zoomScaleNormal="70" zoomScaleSheetLayoutView="50" workbookViewId="0">
      <selection activeCell="AE107" sqref="AE107:AF107"/>
    </sheetView>
  </sheetViews>
  <sheetFormatPr defaultColWidth="10.140625" defaultRowHeight="12.75"/>
  <cols>
    <col min="1" max="2" width="4.42578125" style="1" customWidth="1"/>
    <col min="3" max="3" width="3.5703125" style="1" customWidth="1"/>
    <col min="4" max="4" width="10.140625" style="1" customWidth="1"/>
    <col min="5" max="12" width="4.42578125" style="1" customWidth="1"/>
    <col min="13" max="14" width="4.42578125" style="27" customWidth="1"/>
    <col min="15" max="16" width="4.42578125" style="22" customWidth="1"/>
    <col min="17" max="19" width="4.42578125" style="23" customWidth="1"/>
    <col min="20" max="20" width="6.28515625" style="23" customWidth="1"/>
    <col min="21" max="21" width="3.85546875" style="23" customWidth="1"/>
    <col min="22" max="22" width="6.28515625" style="23" customWidth="1"/>
    <col min="23" max="23" width="5.42578125" style="23" customWidth="1"/>
    <col min="24" max="24" width="4.5703125" style="23" customWidth="1"/>
    <col min="25" max="26" width="5.28515625" style="23" customWidth="1"/>
    <col min="27" max="27" width="5.85546875" style="23" customWidth="1"/>
    <col min="28" max="29" width="4.42578125" style="24" customWidth="1"/>
    <col min="30" max="30" width="8.42578125" style="24" customWidth="1"/>
    <col min="31" max="31" width="4.42578125" style="24" customWidth="1"/>
    <col min="32" max="32" width="7.28515625" style="1" customWidth="1"/>
    <col min="33" max="33" width="4.42578125" style="1" customWidth="1"/>
    <col min="34" max="34" width="6.7109375" style="1" customWidth="1"/>
    <col min="35" max="43" width="4.42578125" style="1" customWidth="1"/>
    <col min="44" max="44" width="5.42578125" style="1" customWidth="1"/>
    <col min="45" max="45" width="4.42578125" style="1" customWidth="1"/>
    <col min="46" max="46" width="5.42578125" style="1" customWidth="1"/>
    <col min="47" max="47" width="4.42578125" style="1" customWidth="1"/>
    <col min="48" max="48" width="5.7109375" style="1" customWidth="1"/>
    <col min="49" max="53" width="4.42578125" style="1" customWidth="1"/>
    <col min="54" max="54" width="3.28515625" style="1" customWidth="1"/>
    <col min="55" max="55" width="3.42578125" style="1" customWidth="1"/>
    <col min="56" max="56" width="5.42578125" style="1" customWidth="1"/>
    <col min="57" max="57" width="4.42578125" style="1" customWidth="1"/>
    <col min="58" max="58" width="5" style="1" customWidth="1"/>
    <col min="59" max="59" width="6.140625" style="1" customWidth="1"/>
    <col min="60" max="60" width="8.42578125" style="1" customWidth="1"/>
    <col min="61" max="61" width="8.28515625" style="1" customWidth="1"/>
    <col min="62" max="62" width="5" style="1" customWidth="1"/>
    <col min="63" max="16384" width="10.140625" style="1"/>
  </cols>
  <sheetData>
    <row r="2" spans="1:70" ht="29.25" customHeight="1">
      <c r="A2" s="601" t="s">
        <v>73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  <c r="AZ2" s="601"/>
      <c r="BA2" s="601"/>
      <c r="BB2" s="601"/>
      <c r="BC2" s="601"/>
      <c r="BD2" s="601"/>
      <c r="BE2" s="601"/>
      <c r="BF2" s="601"/>
      <c r="BG2" s="601"/>
      <c r="BH2" s="601"/>
      <c r="BI2" s="601"/>
      <c r="BJ2" s="601"/>
    </row>
    <row r="3" spans="1:70" s="34" customFormat="1" ht="31.5" customHeight="1">
      <c r="A3" s="602" t="s">
        <v>123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  <c r="BE3" s="602"/>
      <c r="BF3" s="602"/>
      <c r="BG3" s="602"/>
      <c r="BH3" s="602"/>
      <c r="BI3" s="602"/>
      <c r="BJ3" s="602"/>
      <c r="BK3" s="33"/>
      <c r="BL3" s="33"/>
    </row>
    <row r="4" spans="1:70" ht="52.5" customHeight="1">
      <c r="A4" s="603" t="s">
        <v>315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</row>
    <row r="5" spans="1:70" ht="42" customHeight="1">
      <c r="A5" s="603" t="s">
        <v>124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</row>
    <row r="6" spans="1:70" s="32" customFormat="1" ht="36.75" customHeight="1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  <c r="BK6" s="31"/>
      <c r="BL6" s="31"/>
      <c r="BO6" s="230"/>
      <c r="BP6" s="230"/>
      <c r="BQ6" s="230"/>
      <c r="BR6" s="230"/>
    </row>
    <row r="7" spans="1:70" ht="23.1" customHeight="1">
      <c r="B7" s="680" t="s">
        <v>114</v>
      </c>
      <c r="C7" s="680"/>
      <c r="D7" s="680"/>
      <c r="E7" s="680"/>
      <c r="F7" s="680"/>
      <c r="G7" s="680"/>
      <c r="H7" s="680"/>
      <c r="I7" s="680"/>
      <c r="J7" s="174"/>
      <c r="K7" s="174"/>
      <c r="L7" s="174"/>
      <c r="M7" s="174"/>
      <c r="N7" s="174"/>
      <c r="O7" s="141"/>
      <c r="P7" s="141"/>
      <c r="Q7" s="605" t="s">
        <v>0</v>
      </c>
      <c r="R7" s="605"/>
      <c r="S7" s="605"/>
      <c r="T7" s="605"/>
      <c r="U7" s="598" t="s">
        <v>1</v>
      </c>
      <c r="V7" s="598"/>
      <c r="W7" s="598"/>
      <c r="X7" s="598"/>
      <c r="Y7" s="598"/>
      <c r="Z7" s="598"/>
      <c r="AA7" s="598"/>
      <c r="AB7" s="598"/>
      <c r="AC7" s="142" t="s">
        <v>2</v>
      </c>
      <c r="AD7" s="142"/>
      <c r="AE7" s="142"/>
      <c r="AF7" s="142"/>
      <c r="AG7" s="142"/>
      <c r="AH7" s="592" t="s">
        <v>125</v>
      </c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606" t="s">
        <v>3</v>
      </c>
      <c r="AW7" s="606"/>
      <c r="AX7" s="606"/>
      <c r="AY7" s="606"/>
      <c r="AZ7" s="606"/>
      <c r="BA7" s="606"/>
      <c r="BB7" s="606"/>
      <c r="BC7" s="606"/>
      <c r="BD7" s="679" t="s">
        <v>127</v>
      </c>
      <c r="BE7" s="679"/>
      <c r="BF7" s="679"/>
      <c r="BG7" s="679"/>
      <c r="BH7" s="679"/>
      <c r="BI7" s="679"/>
      <c r="BJ7" s="679"/>
    </row>
    <row r="8" spans="1:70" ht="26.25" customHeight="1">
      <c r="A8" s="737" t="s">
        <v>115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141"/>
      <c r="P8" s="141"/>
      <c r="Q8" s="38"/>
      <c r="R8" s="38"/>
      <c r="S8" s="594" t="s">
        <v>97</v>
      </c>
      <c r="T8" s="595"/>
      <c r="U8" s="595"/>
      <c r="V8" s="595"/>
      <c r="W8" s="595"/>
      <c r="X8" s="595"/>
      <c r="Y8" s="595"/>
      <c r="Z8" s="595"/>
      <c r="AA8" s="595"/>
      <c r="AB8" s="595"/>
      <c r="AC8" s="38"/>
      <c r="AD8" s="143"/>
      <c r="AE8" s="142"/>
      <c r="AF8" s="142"/>
      <c r="AG8" s="142"/>
      <c r="AH8" s="596" t="s">
        <v>4</v>
      </c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4"/>
      <c r="AW8" s="3"/>
      <c r="AX8" s="3"/>
      <c r="AY8" s="3"/>
      <c r="AZ8" s="3"/>
      <c r="BA8" s="3"/>
      <c r="BB8" s="3"/>
      <c r="BC8" s="3"/>
      <c r="BD8" s="5"/>
      <c r="BE8" s="5"/>
      <c r="BF8" s="5"/>
      <c r="BG8" s="5"/>
      <c r="BH8" s="5"/>
      <c r="BI8" s="5"/>
      <c r="BJ8" s="5"/>
    </row>
    <row r="9" spans="1:70" ht="33.75" customHeight="1">
      <c r="A9" s="678" t="s">
        <v>116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2"/>
      <c r="O9" s="37"/>
      <c r="P9" s="37"/>
      <c r="Q9" s="38" t="s">
        <v>74</v>
      </c>
      <c r="R9" s="38"/>
      <c r="S9" s="38"/>
      <c r="T9" s="38"/>
      <c r="U9" s="38"/>
      <c r="V9" s="38"/>
      <c r="W9" s="38"/>
      <c r="X9" s="598" t="s">
        <v>126</v>
      </c>
      <c r="Y9" s="598"/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9" t="s">
        <v>5</v>
      </c>
      <c r="AW9" s="599"/>
      <c r="AX9" s="599"/>
      <c r="AY9" s="599"/>
      <c r="AZ9" s="599"/>
      <c r="BA9" s="599"/>
      <c r="BB9" s="599"/>
      <c r="BC9" s="39"/>
      <c r="BD9" s="681" t="s">
        <v>128</v>
      </c>
      <c r="BE9" s="681"/>
      <c r="BF9" s="681"/>
      <c r="BG9" s="681"/>
      <c r="BH9" s="681"/>
      <c r="BI9" s="681"/>
      <c r="BJ9" s="681"/>
    </row>
    <row r="10" spans="1:70" ht="20.25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177"/>
      <c r="O10" s="37"/>
      <c r="P10" s="40"/>
      <c r="Q10" s="38"/>
      <c r="R10" s="38"/>
      <c r="S10" s="38"/>
      <c r="T10" s="38"/>
      <c r="U10" s="38"/>
      <c r="V10" s="38"/>
      <c r="W10" s="38"/>
      <c r="X10" s="587" t="s">
        <v>94</v>
      </c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39"/>
      <c r="AW10" s="41"/>
      <c r="AX10" s="41"/>
      <c r="AY10" s="41"/>
      <c r="AZ10" s="41"/>
      <c r="BA10" s="41"/>
      <c r="BB10" s="41"/>
      <c r="BC10" s="39"/>
      <c r="BD10" s="39"/>
      <c r="BE10" s="39"/>
      <c r="BF10" s="39"/>
      <c r="BG10" s="39"/>
      <c r="BH10" s="39"/>
      <c r="BI10" s="39"/>
      <c r="BJ10" s="39"/>
    </row>
    <row r="11" spans="1:70" ht="24.75" customHeight="1">
      <c r="A11" s="678" t="s">
        <v>118</v>
      </c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42"/>
      <c r="Q11" s="589" t="s">
        <v>122</v>
      </c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90" t="s">
        <v>6</v>
      </c>
      <c r="AW11" s="590"/>
      <c r="AX11" s="590"/>
      <c r="AY11" s="590"/>
      <c r="AZ11" s="590"/>
      <c r="BA11" s="590"/>
      <c r="BB11" s="590"/>
      <c r="BC11" s="590"/>
      <c r="BD11" s="591" t="s">
        <v>270</v>
      </c>
      <c r="BE11" s="591"/>
      <c r="BF11" s="591"/>
      <c r="BG11" s="591"/>
      <c r="BH11" s="591"/>
      <c r="BI11" s="591"/>
      <c r="BJ11" s="591"/>
    </row>
    <row r="12" spans="1:70" ht="23.2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42"/>
      <c r="Q12" s="592" t="s">
        <v>129</v>
      </c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172"/>
      <c r="AW12" s="172"/>
      <c r="AX12" s="172"/>
      <c r="AY12" s="172"/>
      <c r="AZ12" s="172"/>
      <c r="BA12" s="172"/>
      <c r="BB12" s="172"/>
      <c r="BC12" s="172"/>
      <c r="BD12" s="44"/>
      <c r="BE12" s="44"/>
      <c r="BF12" s="44"/>
      <c r="BG12" s="44"/>
      <c r="BH12" s="44"/>
      <c r="BI12" s="44"/>
      <c r="BJ12" s="44"/>
    </row>
    <row r="13" spans="1:70" ht="15" customHeight="1">
      <c r="A13" s="17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2"/>
      <c r="N13" s="42"/>
      <c r="O13" s="42"/>
      <c r="P13" s="42"/>
      <c r="Q13" s="579" t="s">
        <v>119</v>
      </c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39"/>
      <c r="AW13" s="43"/>
      <c r="AX13" s="43"/>
      <c r="AY13" s="43"/>
      <c r="AZ13" s="43"/>
      <c r="BA13" s="43"/>
      <c r="BB13" s="43"/>
      <c r="BC13" s="43"/>
      <c r="BD13" s="44"/>
      <c r="BE13" s="44"/>
      <c r="BF13" s="44"/>
      <c r="BG13" s="44"/>
      <c r="BH13" s="44"/>
      <c r="BI13" s="44"/>
      <c r="BJ13" s="44"/>
    </row>
    <row r="14" spans="1:70" ht="18" customHeight="1">
      <c r="A14" s="179" t="s">
        <v>130</v>
      </c>
      <c r="B14" s="180"/>
      <c r="C14" s="180"/>
      <c r="D14" s="180"/>
      <c r="E14" s="180"/>
      <c r="F14" s="180"/>
      <c r="G14" s="180"/>
      <c r="H14" s="738" t="s">
        <v>117</v>
      </c>
      <c r="I14" s="738"/>
      <c r="J14" s="738"/>
      <c r="K14" s="180"/>
      <c r="L14" s="180"/>
      <c r="M14" s="45"/>
      <c r="N14" s="46"/>
      <c r="O14" s="47"/>
      <c r="P14" s="47"/>
      <c r="Q14" s="580" t="s">
        <v>7</v>
      </c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9"/>
      <c r="AW14" s="581" t="s">
        <v>8</v>
      </c>
      <c r="AX14" s="581"/>
      <c r="AY14" s="581"/>
      <c r="AZ14" s="581"/>
      <c r="BA14" s="581"/>
      <c r="BB14" s="581"/>
      <c r="BC14" s="581"/>
      <c r="BD14" s="677" t="s">
        <v>271</v>
      </c>
      <c r="BE14" s="677"/>
      <c r="BF14" s="677"/>
      <c r="BG14" s="677"/>
      <c r="BH14" s="677"/>
      <c r="BI14" s="677"/>
      <c r="BJ14" s="677"/>
    </row>
    <row r="15" spans="1:70" ht="21" customHeight="1">
      <c r="A15" s="35"/>
      <c r="B15" s="5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7"/>
      <c r="Q15" s="51"/>
      <c r="R15" s="51"/>
      <c r="S15" s="51"/>
      <c r="T15" s="51"/>
      <c r="U15" s="52"/>
      <c r="V15" s="52"/>
      <c r="W15" s="52"/>
      <c r="X15" s="53"/>
      <c r="Y15" s="54"/>
      <c r="Z15" s="54"/>
      <c r="AA15" s="54"/>
      <c r="AB15" s="54"/>
      <c r="AC15" s="565" t="s">
        <v>9</v>
      </c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4"/>
      <c r="AS15" s="54"/>
      <c r="AT15" s="54"/>
      <c r="AU15" s="54"/>
      <c r="AV15" s="39"/>
      <c r="AW15" s="39"/>
      <c r="AX15" s="55"/>
      <c r="AY15" s="39"/>
      <c r="AZ15" s="39"/>
      <c r="BA15" s="39"/>
      <c r="BB15" s="39"/>
      <c r="BC15" s="56"/>
      <c r="BD15" s="584" t="s">
        <v>98</v>
      </c>
      <c r="BE15" s="584"/>
      <c r="BF15" s="584"/>
      <c r="BG15" s="584"/>
      <c r="BH15" s="584"/>
      <c r="BI15" s="584"/>
      <c r="BJ15" s="584"/>
    </row>
    <row r="16" spans="1:70" ht="17.45" customHeight="1">
      <c r="A16" s="35"/>
      <c r="B16" s="50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7"/>
      <c r="P16" s="4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62" t="s">
        <v>10</v>
      </c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8"/>
      <c r="AS16" s="58"/>
      <c r="AT16" s="58"/>
      <c r="AU16" s="58"/>
      <c r="AV16" s="35"/>
      <c r="AW16" s="35"/>
      <c r="AX16" s="59"/>
      <c r="AY16" s="35"/>
      <c r="AZ16" s="35"/>
      <c r="BA16" s="35"/>
      <c r="BB16" s="35"/>
      <c r="BC16" s="36"/>
      <c r="BD16" s="60"/>
      <c r="BE16" s="60"/>
      <c r="BF16" s="60"/>
      <c r="BG16" s="60"/>
      <c r="BH16" s="60"/>
      <c r="BI16" s="60"/>
      <c r="BJ16" s="60"/>
    </row>
    <row r="17" spans="1:62" ht="21" customHeight="1">
      <c r="A17" s="35"/>
      <c r="B17" s="50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7"/>
      <c r="P17" s="47"/>
      <c r="Q17" s="564" t="s">
        <v>11</v>
      </c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635" t="s">
        <v>131</v>
      </c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5"/>
      <c r="AQ17" s="635"/>
      <c r="AR17" s="58"/>
      <c r="AS17" s="58"/>
      <c r="AT17" s="58"/>
      <c r="AU17" s="58"/>
      <c r="AV17" s="35"/>
      <c r="AW17" s="35"/>
      <c r="AX17" s="59"/>
      <c r="AY17" s="35"/>
      <c r="AZ17" s="35"/>
      <c r="BA17" s="35"/>
      <c r="BB17" s="35"/>
      <c r="BC17" s="36"/>
      <c r="BD17" s="60"/>
      <c r="BE17" s="60"/>
      <c r="BF17" s="60"/>
      <c r="BG17" s="60"/>
      <c r="BH17" s="60"/>
      <c r="BI17" s="60"/>
      <c r="BJ17" s="60"/>
    </row>
    <row r="18" spans="1:62" ht="22.5" customHeight="1" thickBot="1">
      <c r="A18" s="536" t="s">
        <v>112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9"/>
      <c r="AY18" s="35"/>
      <c r="AZ18" s="35"/>
      <c r="BA18" s="35"/>
      <c r="BB18" s="35"/>
      <c r="BC18" s="36"/>
      <c r="BD18" s="60"/>
      <c r="BE18" s="60"/>
      <c r="BF18" s="60"/>
      <c r="BG18" s="60"/>
      <c r="BH18" s="60"/>
      <c r="BI18" s="60"/>
      <c r="BJ18" s="60"/>
    </row>
    <row r="19" spans="1:62" ht="22.5" customHeight="1">
      <c r="A19" s="566" t="s">
        <v>29</v>
      </c>
      <c r="B19" s="568" t="s">
        <v>61</v>
      </c>
      <c r="C19" s="569"/>
      <c r="D19" s="569"/>
      <c r="E19" s="570"/>
      <c r="F19" s="571" t="s">
        <v>62</v>
      </c>
      <c r="G19" s="572"/>
      <c r="H19" s="572"/>
      <c r="I19" s="572"/>
      <c r="J19" s="573"/>
      <c r="K19" s="576" t="s">
        <v>63</v>
      </c>
      <c r="L19" s="577"/>
      <c r="M19" s="577"/>
      <c r="N19" s="577"/>
      <c r="O19" s="578"/>
      <c r="P19" s="576" t="s">
        <v>64</v>
      </c>
      <c r="Q19" s="577"/>
      <c r="R19" s="577"/>
      <c r="S19" s="578"/>
      <c r="T19" s="533" t="s">
        <v>65</v>
      </c>
      <c r="U19" s="534"/>
      <c r="V19" s="534"/>
      <c r="W19" s="534"/>
      <c r="X19" s="535"/>
      <c r="Y19" s="533" t="s">
        <v>66</v>
      </c>
      <c r="Z19" s="534"/>
      <c r="AA19" s="534"/>
      <c r="AB19" s="535"/>
      <c r="AC19" s="533" t="s">
        <v>67</v>
      </c>
      <c r="AD19" s="534"/>
      <c r="AE19" s="534"/>
      <c r="AF19" s="535"/>
      <c r="AG19" s="533" t="s">
        <v>68</v>
      </c>
      <c r="AH19" s="534"/>
      <c r="AI19" s="534"/>
      <c r="AJ19" s="535"/>
      <c r="AK19" s="533" t="s">
        <v>69</v>
      </c>
      <c r="AL19" s="534"/>
      <c r="AM19" s="534"/>
      <c r="AN19" s="535"/>
      <c r="AO19" s="533" t="s">
        <v>70</v>
      </c>
      <c r="AP19" s="534"/>
      <c r="AQ19" s="534"/>
      <c r="AR19" s="535"/>
      <c r="AS19" s="533" t="s">
        <v>71</v>
      </c>
      <c r="AT19" s="534"/>
      <c r="AU19" s="534"/>
      <c r="AV19" s="535"/>
      <c r="AW19" s="533" t="s">
        <v>72</v>
      </c>
      <c r="AX19" s="534"/>
      <c r="AY19" s="534"/>
      <c r="AZ19" s="534"/>
      <c r="BA19" s="535"/>
      <c r="BB19" s="35"/>
      <c r="BC19" s="36"/>
      <c r="BD19" s="60"/>
      <c r="BE19" s="60"/>
      <c r="BF19" s="60"/>
      <c r="BG19" s="60"/>
      <c r="BH19" s="60"/>
      <c r="BI19" s="60"/>
      <c r="BJ19" s="60"/>
    </row>
    <row r="20" spans="1:62" customFormat="1" ht="17.25" customHeight="1" thickBot="1">
      <c r="A20" s="736"/>
      <c r="B20" s="61">
        <v>1</v>
      </c>
      <c r="C20" s="62">
        <f t="shared" ref="C20:AH20" si="0">B20+1</f>
        <v>2</v>
      </c>
      <c r="D20" s="62">
        <f t="shared" si="0"/>
        <v>3</v>
      </c>
      <c r="E20" s="63">
        <f t="shared" si="0"/>
        <v>4</v>
      </c>
      <c r="F20" s="61">
        <f t="shared" si="0"/>
        <v>5</v>
      </c>
      <c r="G20" s="62">
        <f t="shared" si="0"/>
        <v>6</v>
      </c>
      <c r="H20" s="62">
        <f t="shared" si="0"/>
        <v>7</v>
      </c>
      <c r="I20" s="62">
        <f t="shared" si="0"/>
        <v>8</v>
      </c>
      <c r="J20" s="63">
        <f t="shared" si="0"/>
        <v>9</v>
      </c>
      <c r="K20" s="61">
        <f t="shared" si="0"/>
        <v>10</v>
      </c>
      <c r="L20" s="62">
        <f t="shared" si="0"/>
        <v>11</v>
      </c>
      <c r="M20" s="62">
        <f t="shared" si="0"/>
        <v>12</v>
      </c>
      <c r="N20" s="62">
        <f t="shared" si="0"/>
        <v>13</v>
      </c>
      <c r="O20" s="63">
        <f t="shared" si="0"/>
        <v>14</v>
      </c>
      <c r="P20" s="61">
        <f t="shared" si="0"/>
        <v>15</v>
      </c>
      <c r="Q20" s="62">
        <f t="shared" si="0"/>
        <v>16</v>
      </c>
      <c r="R20" s="62">
        <f t="shared" si="0"/>
        <v>17</v>
      </c>
      <c r="S20" s="63">
        <f t="shared" si="0"/>
        <v>18</v>
      </c>
      <c r="T20" s="61">
        <f t="shared" si="0"/>
        <v>19</v>
      </c>
      <c r="U20" s="62">
        <f t="shared" si="0"/>
        <v>20</v>
      </c>
      <c r="V20" s="62">
        <f t="shared" si="0"/>
        <v>21</v>
      </c>
      <c r="W20" s="62">
        <f t="shared" si="0"/>
        <v>22</v>
      </c>
      <c r="X20" s="63">
        <f t="shared" si="0"/>
        <v>23</v>
      </c>
      <c r="Y20" s="61">
        <f t="shared" si="0"/>
        <v>24</v>
      </c>
      <c r="Z20" s="62">
        <f t="shared" si="0"/>
        <v>25</v>
      </c>
      <c r="AA20" s="62">
        <f t="shared" si="0"/>
        <v>26</v>
      </c>
      <c r="AB20" s="63">
        <f t="shared" si="0"/>
        <v>27</v>
      </c>
      <c r="AC20" s="64">
        <f t="shared" si="0"/>
        <v>28</v>
      </c>
      <c r="AD20" s="62">
        <f t="shared" si="0"/>
        <v>29</v>
      </c>
      <c r="AE20" s="62">
        <f t="shared" si="0"/>
        <v>30</v>
      </c>
      <c r="AF20" s="63">
        <f t="shared" si="0"/>
        <v>31</v>
      </c>
      <c r="AG20" s="64">
        <f t="shared" si="0"/>
        <v>32</v>
      </c>
      <c r="AH20" s="62">
        <f t="shared" si="0"/>
        <v>33</v>
      </c>
      <c r="AI20" s="62">
        <f t="shared" ref="AI20:BA20" si="1">AH20+1</f>
        <v>34</v>
      </c>
      <c r="AJ20" s="63">
        <f t="shared" si="1"/>
        <v>35</v>
      </c>
      <c r="AK20" s="64">
        <f t="shared" si="1"/>
        <v>36</v>
      </c>
      <c r="AL20" s="62">
        <f t="shared" si="1"/>
        <v>37</v>
      </c>
      <c r="AM20" s="62">
        <f t="shared" si="1"/>
        <v>38</v>
      </c>
      <c r="AN20" s="63">
        <f t="shared" si="1"/>
        <v>39</v>
      </c>
      <c r="AO20" s="171">
        <f t="shared" si="1"/>
        <v>40</v>
      </c>
      <c r="AP20" s="68">
        <f t="shared" si="1"/>
        <v>41</v>
      </c>
      <c r="AQ20" s="68">
        <f t="shared" si="1"/>
        <v>42</v>
      </c>
      <c r="AR20" s="69">
        <f t="shared" si="1"/>
        <v>43</v>
      </c>
      <c r="AS20" s="61">
        <f t="shared" si="1"/>
        <v>44</v>
      </c>
      <c r="AT20" s="65">
        <f t="shared" si="1"/>
        <v>45</v>
      </c>
      <c r="AU20" s="62">
        <f t="shared" si="1"/>
        <v>46</v>
      </c>
      <c r="AV20" s="63">
        <f t="shared" si="1"/>
        <v>47</v>
      </c>
      <c r="AW20" s="66">
        <f t="shared" si="1"/>
        <v>48</v>
      </c>
      <c r="AX20" s="67">
        <f t="shared" si="1"/>
        <v>49</v>
      </c>
      <c r="AY20" s="68">
        <f t="shared" si="1"/>
        <v>50</v>
      </c>
      <c r="AZ20" s="68">
        <f t="shared" si="1"/>
        <v>51</v>
      </c>
      <c r="BA20" s="69">
        <f t="shared" si="1"/>
        <v>52</v>
      </c>
      <c r="BB20" s="35"/>
      <c r="BC20" s="36"/>
      <c r="BD20" s="60"/>
      <c r="BE20" s="60"/>
      <c r="BF20" s="60"/>
      <c r="BG20" s="60"/>
      <c r="BH20" s="60"/>
      <c r="BI20" s="60"/>
      <c r="BJ20" s="60"/>
    </row>
    <row r="21" spans="1:62" ht="22.5" customHeight="1" thickTop="1">
      <c r="A21" s="70" t="s">
        <v>12</v>
      </c>
      <c r="B21" s="71"/>
      <c r="C21" s="72"/>
      <c r="D21" s="73"/>
      <c r="E21" s="74"/>
      <c r="F21" s="75"/>
      <c r="G21" s="76"/>
      <c r="H21" s="76">
        <v>18</v>
      </c>
      <c r="I21" s="76"/>
      <c r="J21" s="77"/>
      <c r="K21" s="75"/>
      <c r="L21" s="76"/>
      <c r="M21" s="76"/>
      <c r="N21" s="76"/>
      <c r="O21" s="77"/>
      <c r="P21" s="75"/>
      <c r="Q21" s="76"/>
      <c r="R21" s="76"/>
      <c r="S21" s="77"/>
      <c r="T21" s="76" t="s">
        <v>13</v>
      </c>
      <c r="U21" s="76" t="s">
        <v>13</v>
      </c>
      <c r="V21" s="76" t="s">
        <v>14</v>
      </c>
      <c r="W21" s="76" t="s">
        <v>14</v>
      </c>
      <c r="X21" s="77"/>
      <c r="Y21" s="75"/>
      <c r="Z21" s="76"/>
      <c r="AA21" s="76"/>
      <c r="AB21" s="77"/>
      <c r="AC21" s="75"/>
      <c r="AD21" s="76">
        <v>18</v>
      </c>
      <c r="AE21" s="78"/>
      <c r="AF21" s="77"/>
      <c r="AG21" s="75"/>
      <c r="AH21" s="76"/>
      <c r="AI21" s="76"/>
      <c r="AJ21" s="77"/>
      <c r="AK21" s="75"/>
      <c r="AL21" s="76"/>
      <c r="AM21" s="76"/>
      <c r="AN21" s="77"/>
      <c r="AO21" s="75"/>
      <c r="AP21" s="76" t="s">
        <v>13</v>
      </c>
      <c r="AQ21" s="78" t="s">
        <v>13</v>
      </c>
      <c r="AR21" s="77" t="s">
        <v>14</v>
      </c>
      <c r="AS21" s="169" t="s">
        <v>14</v>
      </c>
      <c r="AT21" s="76" t="s">
        <v>14</v>
      </c>
      <c r="AU21" s="76" t="s">
        <v>14</v>
      </c>
      <c r="AV21" s="77" t="s">
        <v>14</v>
      </c>
      <c r="AW21" s="75" t="s">
        <v>14</v>
      </c>
      <c r="AX21" s="76" t="s">
        <v>14</v>
      </c>
      <c r="AY21" s="76" t="s">
        <v>14</v>
      </c>
      <c r="AZ21" s="76" t="s">
        <v>14</v>
      </c>
      <c r="BA21" s="77" t="s">
        <v>14</v>
      </c>
      <c r="BB21" s="79"/>
      <c r="BC21" s="80"/>
      <c r="BD21" s="80"/>
      <c r="BE21" s="81"/>
      <c r="BF21" s="80"/>
      <c r="BG21" s="80"/>
      <c r="BH21" s="80"/>
      <c r="BI21" s="80"/>
      <c r="BJ21" s="80"/>
    </row>
    <row r="22" spans="1:62" s="10" customFormat="1" ht="15.75">
      <c r="A22" s="82" t="s">
        <v>15</v>
      </c>
      <c r="B22" s="83"/>
      <c r="C22" s="84"/>
      <c r="D22" s="85"/>
      <c r="E22" s="86"/>
      <c r="F22" s="87"/>
      <c r="G22" s="88"/>
      <c r="H22" s="88">
        <v>18</v>
      </c>
      <c r="I22" s="88"/>
      <c r="J22" s="89"/>
      <c r="K22" s="87"/>
      <c r="L22" s="88"/>
      <c r="M22" s="88"/>
      <c r="N22" s="88"/>
      <c r="O22" s="89"/>
      <c r="P22" s="87"/>
      <c r="Q22" s="88"/>
      <c r="R22" s="88"/>
      <c r="S22" s="89"/>
      <c r="T22" s="88" t="s">
        <v>13</v>
      </c>
      <c r="U22" s="88" t="s">
        <v>13</v>
      </c>
      <c r="V22" s="88" t="s">
        <v>14</v>
      </c>
      <c r="W22" s="88" t="s">
        <v>14</v>
      </c>
      <c r="X22" s="89"/>
      <c r="Y22" s="87"/>
      <c r="Z22" s="88"/>
      <c r="AA22" s="88"/>
      <c r="AB22" s="89"/>
      <c r="AC22" s="87"/>
      <c r="AD22" s="88">
        <v>18</v>
      </c>
      <c r="AE22" s="90"/>
      <c r="AF22" s="89"/>
      <c r="AG22" s="87"/>
      <c r="AH22" s="88"/>
      <c r="AI22" s="88"/>
      <c r="AJ22" s="89"/>
      <c r="AK22" s="87"/>
      <c r="AL22" s="88"/>
      <c r="AM22" s="88"/>
      <c r="AN22" s="89"/>
      <c r="AO22" s="87"/>
      <c r="AP22" s="88" t="s">
        <v>13</v>
      </c>
      <c r="AQ22" s="90" t="s">
        <v>13</v>
      </c>
      <c r="AR22" s="91" t="s">
        <v>14</v>
      </c>
      <c r="AS22" s="170" t="s">
        <v>14</v>
      </c>
      <c r="AT22" s="88" t="s">
        <v>14</v>
      </c>
      <c r="AU22" s="88" t="s">
        <v>14</v>
      </c>
      <c r="AV22" s="89" t="s">
        <v>14</v>
      </c>
      <c r="AW22" s="87" t="s">
        <v>14</v>
      </c>
      <c r="AX22" s="88" t="s">
        <v>14</v>
      </c>
      <c r="AY22" s="88" t="s">
        <v>14</v>
      </c>
      <c r="AZ22" s="88" t="s">
        <v>14</v>
      </c>
      <c r="BA22" s="89" t="s">
        <v>14</v>
      </c>
      <c r="BB22" s="79"/>
      <c r="BC22" s="80"/>
      <c r="BD22" s="80"/>
      <c r="BE22" s="81"/>
      <c r="BF22" s="80"/>
      <c r="BG22" s="80"/>
      <c r="BH22" s="80"/>
      <c r="BI22" s="80"/>
      <c r="BJ22" s="80"/>
    </row>
    <row r="23" spans="1:62" s="10" customFormat="1" ht="16.5" thickBot="1">
      <c r="A23" s="92" t="s">
        <v>272</v>
      </c>
      <c r="B23" s="93"/>
      <c r="C23" s="94"/>
      <c r="D23" s="95"/>
      <c r="E23" s="96"/>
      <c r="F23" s="97"/>
      <c r="G23" s="98"/>
      <c r="H23" s="98">
        <v>18</v>
      </c>
      <c r="I23" s="98"/>
      <c r="J23" s="99"/>
      <c r="K23" s="97"/>
      <c r="L23" s="98"/>
      <c r="M23" s="98"/>
      <c r="N23" s="98"/>
      <c r="O23" s="99"/>
      <c r="P23" s="97"/>
      <c r="Q23" s="98"/>
      <c r="R23" s="98"/>
      <c r="S23" s="99"/>
      <c r="T23" s="97" t="s">
        <v>13</v>
      </c>
      <c r="U23" s="98" t="s">
        <v>13</v>
      </c>
      <c r="V23" s="100" t="s">
        <v>14</v>
      </c>
      <c r="W23" s="100" t="s">
        <v>14</v>
      </c>
      <c r="X23" s="101"/>
      <c r="Y23" s="97"/>
      <c r="Z23" s="98"/>
      <c r="AA23" s="98"/>
      <c r="AB23" s="99"/>
      <c r="AC23" s="97"/>
      <c r="AD23" s="98">
        <v>9</v>
      </c>
      <c r="AE23" s="102"/>
      <c r="AF23" s="99"/>
      <c r="AG23" s="97" t="s">
        <v>13</v>
      </c>
      <c r="AH23" s="98" t="s">
        <v>17</v>
      </c>
      <c r="AI23" s="98" t="s">
        <v>17</v>
      </c>
      <c r="AJ23" s="99" t="s">
        <v>17</v>
      </c>
      <c r="AK23" s="98" t="s">
        <v>17</v>
      </c>
      <c r="AL23" s="99" t="s">
        <v>17</v>
      </c>
      <c r="AM23" s="98" t="s">
        <v>18</v>
      </c>
      <c r="AN23" s="103" t="s">
        <v>18</v>
      </c>
      <c r="AO23" s="104" t="s">
        <v>18</v>
      </c>
      <c r="AP23" s="98" t="s">
        <v>18</v>
      </c>
      <c r="AQ23" s="102" t="s">
        <v>19</v>
      </c>
      <c r="AR23" s="99" t="s">
        <v>19</v>
      </c>
      <c r="AS23" s="103"/>
      <c r="AT23" s="103"/>
      <c r="AU23" s="98"/>
      <c r="AV23" s="99"/>
      <c r="AW23" s="97"/>
      <c r="AX23" s="103"/>
      <c r="AY23" s="98"/>
      <c r="AZ23" s="98"/>
      <c r="BA23" s="99"/>
      <c r="BB23" s="79"/>
      <c r="BC23" s="80"/>
      <c r="BD23" s="80"/>
      <c r="BE23" s="81"/>
      <c r="BF23" s="81"/>
      <c r="BG23" s="81"/>
      <c r="BH23" s="81"/>
      <c r="BI23" s="80"/>
      <c r="BJ23" s="80"/>
    </row>
    <row r="24" spans="1:62" s="10" customFormat="1" ht="15.75">
      <c r="A24" s="105" t="s">
        <v>20</v>
      </c>
      <c r="B24" s="106"/>
      <c r="C24" s="106"/>
      <c r="D24" s="106"/>
      <c r="E24" s="107"/>
      <c r="F24" s="108" t="s">
        <v>21</v>
      </c>
      <c r="G24" s="108"/>
      <c r="H24" s="108"/>
      <c r="I24" s="109" t="s">
        <v>22</v>
      </c>
      <c r="J24" s="108" t="s">
        <v>23</v>
      </c>
      <c r="K24" s="108"/>
      <c r="L24" s="108"/>
      <c r="M24" s="106"/>
      <c r="N24" s="109" t="s">
        <v>17</v>
      </c>
      <c r="O24" s="108" t="s">
        <v>24</v>
      </c>
      <c r="P24" s="108"/>
      <c r="Q24" s="108"/>
      <c r="R24" s="109" t="s">
        <v>18</v>
      </c>
      <c r="S24" s="108" t="s">
        <v>25</v>
      </c>
      <c r="T24" s="108"/>
      <c r="U24" s="108"/>
      <c r="V24" s="108"/>
      <c r="W24" s="106"/>
      <c r="X24" s="109" t="s">
        <v>19</v>
      </c>
      <c r="Y24" s="675" t="s">
        <v>96</v>
      </c>
      <c r="Z24" s="676"/>
      <c r="AA24" s="676"/>
      <c r="AB24" s="108"/>
      <c r="AC24" s="108"/>
      <c r="AD24" s="110" t="s">
        <v>14</v>
      </c>
      <c r="AE24" s="106" t="s">
        <v>26</v>
      </c>
      <c r="AF24" s="106"/>
      <c r="AG24" s="106"/>
      <c r="AH24" s="106"/>
      <c r="AI24" s="106"/>
      <c r="AJ24" s="106"/>
      <c r="AK24" s="106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6"/>
      <c r="BD24" s="106"/>
      <c r="BE24" s="106"/>
      <c r="BF24" s="106"/>
      <c r="BG24" s="106"/>
      <c r="BH24" s="106"/>
      <c r="BI24" s="106"/>
      <c r="BJ24" s="106"/>
    </row>
    <row r="25" spans="1:62" s="11" customFormat="1" ht="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</row>
    <row r="26" spans="1:62" s="11" customFormat="1" ht="21" thickBot="1">
      <c r="A26" s="536" t="s">
        <v>27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111"/>
      <c r="T26" s="111"/>
      <c r="U26" s="536" t="s">
        <v>28</v>
      </c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79"/>
      <c r="AI26" s="112"/>
      <c r="AJ26" s="112"/>
      <c r="AK26" s="112"/>
      <c r="AL26" s="112"/>
      <c r="AM26" s="674" t="s">
        <v>75</v>
      </c>
      <c r="AN26" s="674"/>
      <c r="AO26" s="674"/>
      <c r="AP26" s="674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4"/>
      <c r="BB26" s="674"/>
      <c r="BC26" s="674"/>
      <c r="BD26" s="674"/>
      <c r="BE26" s="674"/>
      <c r="BF26" s="106"/>
      <c r="BG26" s="106"/>
      <c r="BH26" s="106"/>
      <c r="BI26" s="106"/>
      <c r="BJ26" s="106"/>
    </row>
    <row r="27" spans="1:62" s="11" customFormat="1" ht="15">
      <c r="A27" s="537" t="s">
        <v>29</v>
      </c>
      <c r="B27" s="539" t="s">
        <v>30</v>
      </c>
      <c r="C27" s="540"/>
      <c r="D27" s="543" t="s">
        <v>31</v>
      </c>
      <c r="E27" s="540"/>
      <c r="F27" s="539" t="s">
        <v>32</v>
      </c>
      <c r="G27" s="540"/>
      <c r="H27" s="539" t="s">
        <v>76</v>
      </c>
      <c r="I27" s="540"/>
      <c r="J27" s="539" t="s">
        <v>33</v>
      </c>
      <c r="K27" s="543"/>
      <c r="L27" s="540"/>
      <c r="M27" s="518" t="s">
        <v>34</v>
      </c>
      <c r="N27" s="519"/>
      <c r="O27" s="521" t="s">
        <v>35</v>
      </c>
      <c r="P27" s="522"/>
      <c r="Q27" s="111"/>
      <c r="R27" s="111"/>
      <c r="S27" s="111"/>
      <c r="T27" s="111"/>
      <c r="U27" s="525" t="s">
        <v>36</v>
      </c>
      <c r="V27" s="526"/>
      <c r="W27" s="526"/>
      <c r="X27" s="526"/>
      <c r="Y27" s="526"/>
      <c r="Z27" s="527"/>
      <c r="AA27" s="531" t="s">
        <v>37</v>
      </c>
      <c r="AB27" s="531"/>
      <c r="AC27" s="531"/>
      <c r="AD27" s="545" t="s">
        <v>38</v>
      </c>
      <c r="AE27" s="546"/>
      <c r="AF27" s="547"/>
      <c r="AG27" s="112"/>
      <c r="AH27" s="112"/>
      <c r="AI27" s="112"/>
      <c r="AJ27" s="112"/>
      <c r="AK27" s="551" t="s">
        <v>39</v>
      </c>
      <c r="AL27" s="552"/>
      <c r="AM27" s="552"/>
      <c r="AN27" s="552"/>
      <c r="AO27" s="552"/>
      <c r="AP27" s="552"/>
      <c r="AQ27" s="552"/>
      <c r="AR27" s="553"/>
      <c r="AS27" s="557" t="s">
        <v>95</v>
      </c>
      <c r="AT27" s="552"/>
      <c r="AU27" s="552"/>
      <c r="AV27" s="552"/>
      <c r="AW27" s="552"/>
      <c r="AX27" s="552"/>
      <c r="AY27" s="552"/>
      <c r="AZ27" s="552"/>
      <c r="BA27" s="553"/>
      <c r="BB27" s="551" t="s">
        <v>37</v>
      </c>
      <c r="BC27" s="552"/>
      <c r="BD27" s="553"/>
      <c r="BE27" s="106"/>
      <c r="BF27" s="106"/>
      <c r="BG27" s="106"/>
      <c r="BH27" s="106"/>
      <c r="BI27" s="106"/>
      <c r="BJ27" s="106"/>
    </row>
    <row r="28" spans="1:62" s="11" customFormat="1" ht="21" customHeight="1" thickBot="1">
      <c r="A28" s="538"/>
      <c r="B28" s="541"/>
      <c r="C28" s="542"/>
      <c r="D28" s="544"/>
      <c r="E28" s="542"/>
      <c r="F28" s="541"/>
      <c r="G28" s="542"/>
      <c r="H28" s="541"/>
      <c r="I28" s="542"/>
      <c r="J28" s="541"/>
      <c r="K28" s="544"/>
      <c r="L28" s="542"/>
      <c r="M28" s="520"/>
      <c r="N28" s="520"/>
      <c r="O28" s="523"/>
      <c r="P28" s="524"/>
      <c r="Q28" s="111"/>
      <c r="R28" s="111"/>
      <c r="S28" s="111"/>
      <c r="T28" s="111"/>
      <c r="U28" s="528"/>
      <c r="V28" s="529"/>
      <c r="W28" s="529"/>
      <c r="X28" s="529"/>
      <c r="Y28" s="529"/>
      <c r="Z28" s="530"/>
      <c r="AA28" s="532"/>
      <c r="AB28" s="532"/>
      <c r="AC28" s="532"/>
      <c r="AD28" s="548"/>
      <c r="AE28" s="549"/>
      <c r="AF28" s="550"/>
      <c r="AG28" s="112"/>
      <c r="AH28" s="112"/>
      <c r="AI28" s="112"/>
      <c r="AJ28" s="112"/>
      <c r="AK28" s="554"/>
      <c r="AL28" s="555"/>
      <c r="AM28" s="555"/>
      <c r="AN28" s="555"/>
      <c r="AO28" s="555"/>
      <c r="AP28" s="555"/>
      <c r="AQ28" s="555"/>
      <c r="AR28" s="556"/>
      <c r="AS28" s="554"/>
      <c r="AT28" s="555"/>
      <c r="AU28" s="555"/>
      <c r="AV28" s="555"/>
      <c r="AW28" s="555"/>
      <c r="AX28" s="555"/>
      <c r="AY28" s="555"/>
      <c r="AZ28" s="555"/>
      <c r="BA28" s="556"/>
      <c r="BB28" s="554"/>
      <c r="BC28" s="555"/>
      <c r="BD28" s="556"/>
      <c r="BE28" s="106"/>
      <c r="BF28" s="106"/>
      <c r="BG28" s="106"/>
      <c r="BH28" s="106"/>
      <c r="BI28" s="106"/>
      <c r="BJ28" s="106"/>
    </row>
    <row r="29" spans="1:62" s="11" customFormat="1" ht="15.75" customHeight="1" thickBot="1">
      <c r="A29" s="231" t="s">
        <v>12</v>
      </c>
      <c r="B29" s="355">
        <v>36</v>
      </c>
      <c r="C29" s="356"/>
      <c r="D29" s="355">
        <v>4</v>
      </c>
      <c r="E29" s="356"/>
      <c r="F29" s="357"/>
      <c r="G29" s="357"/>
      <c r="H29" s="331"/>
      <c r="I29" s="332"/>
      <c r="J29" s="331"/>
      <c r="K29" s="358"/>
      <c r="L29" s="332"/>
      <c r="M29" s="359">
        <v>12</v>
      </c>
      <c r="N29" s="360"/>
      <c r="O29" s="331">
        <f>SUM(B29:N29)</f>
        <v>52</v>
      </c>
      <c r="P29" s="332"/>
      <c r="Q29" s="111"/>
      <c r="R29" s="111"/>
      <c r="S29" s="111"/>
      <c r="T29" s="111"/>
      <c r="U29" s="333" t="s">
        <v>93</v>
      </c>
      <c r="V29" s="334"/>
      <c r="W29" s="334"/>
      <c r="X29" s="334"/>
      <c r="Y29" s="334"/>
      <c r="Z29" s="335"/>
      <c r="AA29" s="336" t="s">
        <v>273</v>
      </c>
      <c r="AB29" s="337"/>
      <c r="AC29" s="338"/>
      <c r="AD29" s="336" t="s">
        <v>132</v>
      </c>
      <c r="AE29" s="337"/>
      <c r="AF29" s="338"/>
      <c r="AG29" s="112"/>
      <c r="AH29" s="112"/>
      <c r="AI29" s="112"/>
      <c r="AJ29" s="112"/>
      <c r="AK29" s="339" t="s">
        <v>77</v>
      </c>
      <c r="AL29" s="340"/>
      <c r="AM29" s="340"/>
      <c r="AN29" s="340"/>
      <c r="AO29" s="340"/>
      <c r="AP29" s="340"/>
      <c r="AQ29" s="340"/>
      <c r="AR29" s="341"/>
      <c r="AS29" s="342" t="s">
        <v>133</v>
      </c>
      <c r="AT29" s="343"/>
      <c r="AU29" s="343"/>
      <c r="AV29" s="343"/>
      <c r="AW29" s="343"/>
      <c r="AX29" s="343"/>
      <c r="AY29" s="343"/>
      <c r="AZ29" s="343"/>
      <c r="BA29" s="344"/>
      <c r="BB29" s="559">
        <v>6</v>
      </c>
      <c r="BC29" s="560"/>
      <c r="BD29" s="561"/>
      <c r="BE29" s="106"/>
      <c r="BF29" s="106"/>
      <c r="BG29" s="106"/>
      <c r="BH29" s="106"/>
      <c r="BI29" s="106"/>
      <c r="BJ29" s="106"/>
    </row>
    <row r="30" spans="1:62" s="11" customFormat="1" ht="18.75" thickBot="1">
      <c r="A30" s="113" t="s">
        <v>15</v>
      </c>
      <c r="B30" s="355">
        <v>36</v>
      </c>
      <c r="C30" s="356"/>
      <c r="D30" s="355">
        <v>4</v>
      </c>
      <c r="E30" s="356"/>
      <c r="F30" s="357"/>
      <c r="G30" s="357"/>
      <c r="H30" s="331"/>
      <c r="I30" s="332"/>
      <c r="J30" s="331"/>
      <c r="K30" s="358"/>
      <c r="L30" s="332"/>
      <c r="M30" s="359">
        <v>12</v>
      </c>
      <c r="N30" s="360"/>
      <c r="O30" s="331">
        <f>SUM(B30:N30)</f>
        <v>52</v>
      </c>
      <c r="P30" s="332"/>
      <c r="Q30" s="111"/>
      <c r="R30" s="111"/>
      <c r="S30" s="111"/>
      <c r="T30" s="111"/>
      <c r="U30" s="345"/>
      <c r="V30" s="346"/>
      <c r="W30" s="346"/>
      <c r="X30" s="346"/>
      <c r="Y30" s="346"/>
      <c r="Z30" s="347"/>
      <c r="AA30" s="336"/>
      <c r="AB30" s="337"/>
      <c r="AC30" s="338"/>
      <c r="AD30" s="336"/>
      <c r="AE30" s="337"/>
      <c r="AF30" s="338"/>
      <c r="AG30" s="112"/>
      <c r="AH30" s="112"/>
      <c r="AI30" s="112"/>
      <c r="AJ30" s="112"/>
      <c r="AK30" s="339"/>
      <c r="AL30" s="340"/>
      <c r="AM30" s="340"/>
      <c r="AN30" s="340"/>
      <c r="AO30" s="340"/>
      <c r="AP30" s="340"/>
      <c r="AQ30" s="340"/>
      <c r="AR30" s="341"/>
      <c r="AS30" s="705"/>
      <c r="AT30" s="706"/>
      <c r="AU30" s="706"/>
      <c r="AV30" s="706"/>
      <c r="AW30" s="706"/>
      <c r="AX30" s="706"/>
      <c r="AY30" s="706"/>
      <c r="AZ30" s="706"/>
      <c r="BA30" s="707"/>
      <c r="BB30" s="559"/>
      <c r="BC30" s="560"/>
      <c r="BD30" s="561"/>
      <c r="BE30" s="106"/>
      <c r="BF30" s="106"/>
      <c r="BG30" s="106"/>
      <c r="BH30" s="106"/>
      <c r="BI30" s="106"/>
      <c r="BJ30" s="106"/>
    </row>
    <row r="31" spans="1:62" s="11" customFormat="1" ht="18.75" thickBot="1">
      <c r="A31" s="114" t="s">
        <v>16</v>
      </c>
      <c r="B31" s="331">
        <v>27</v>
      </c>
      <c r="C31" s="332"/>
      <c r="D31" s="331">
        <v>3</v>
      </c>
      <c r="E31" s="332"/>
      <c r="F31" s="358">
        <v>5</v>
      </c>
      <c r="G31" s="358"/>
      <c r="H31" s="331">
        <v>2</v>
      </c>
      <c r="I31" s="332"/>
      <c r="J31" s="331">
        <v>4</v>
      </c>
      <c r="K31" s="358"/>
      <c r="L31" s="332"/>
      <c r="M31" s="361">
        <v>2</v>
      </c>
      <c r="N31" s="362"/>
      <c r="O31" s="331">
        <f>SUM(B31:N31)</f>
        <v>43</v>
      </c>
      <c r="P31" s="332"/>
      <c r="Q31" s="111"/>
      <c r="R31" s="111"/>
      <c r="S31" s="111"/>
      <c r="T31" s="111"/>
      <c r="U31" s="345"/>
      <c r="V31" s="346"/>
      <c r="W31" s="346"/>
      <c r="X31" s="346"/>
      <c r="Y31" s="346"/>
      <c r="Z31" s="347"/>
      <c r="AA31" s="336"/>
      <c r="AB31" s="337"/>
      <c r="AC31" s="338"/>
      <c r="AD31" s="336"/>
      <c r="AE31" s="337"/>
      <c r="AF31" s="338"/>
      <c r="AG31" s="112"/>
      <c r="AH31" s="112"/>
      <c r="AI31" s="112"/>
      <c r="AJ31" s="112"/>
      <c r="AK31" s="339"/>
      <c r="AL31" s="340"/>
      <c r="AM31" s="340"/>
      <c r="AN31" s="340"/>
      <c r="AO31" s="340"/>
      <c r="AP31" s="340"/>
      <c r="AQ31" s="340"/>
      <c r="AR31" s="341"/>
      <c r="AS31" s="705"/>
      <c r="AT31" s="706"/>
      <c r="AU31" s="706"/>
      <c r="AV31" s="706"/>
      <c r="AW31" s="706"/>
      <c r="AX31" s="706"/>
      <c r="AY31" s="706"/>
      <c r="AZ31" s="706"/>
      <c r="BA31" s="707"/>
      <c r="BB31" s="559"/>
      <c r="BC31" s="560"/>
      <c r="BD31" s="561"/>
      <c r="BE31" s="106"/>
      <c r="BF31" s="106"/>
      <c r="BG31" s="106"/>
      <c r="BH31" s="106"/>
      <c r="BI31" s="106"/>
      <c r="BJ31" s="106"/>
    </row>
    <row r="32" spans="1:62" s="11" customFormat="1" ht="15">
      <c r="A32" s="108"/>
      <c r="B32" s="115"/>
      <c r="C32" s="108"/>
      <c r="D32" s="108"/>
      <c r="E32" s="108"/>
      <c r="F32" s="108"/>
      <c r="G32" s="106"/>
      <c r="H32" s="115"/>
      <c r="I32" s="108"/>
      <c r="J32" s="108"/>
      <c r="K32" s="108"/>
      <c r="L32" s="108"/>
      <c r="M32" s="108"/>
      <c r="N32" s="116"/>
      <c r="O32" s="106"/>
      <c r="P32" s="106"/>
      <c r="Q32" s="106"/>
      <c r="R32" s="106"/>
      <c r="S32" s="106"/>
      <c r="T32" s="106"/>
      <c r="U32" s="106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6"/>
      <c r="AN32" s="106"/>
      <c r="AO32" s="106"/>
      <c r="AP32" s="106"/>
      <c r="AQ32" s="106"/>
      <c r="AR32" s="106"/>
      <c r="AS32" s="106"/>
      <c r="AT32" s="106"/>
    </row>
    <row r="33" spans="1:63" s="12" customFormat="1" ht="18" customHeight="1" thickBot="1">
      <c r="A33" s="467" t="s">
        <v>113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</row>
    <row r="34" spans="1:63" s="12" customFormat="1" ht="33" customHeight="1" thickBot="1">
      <c r="A34" s="117"/>
      <c r="B34" s="221"/>
      <c r="C34" s="117"/>
      <c r="D34" s="468" t="s">
        <v>121</v>
      </c>
      <c r="E34" s="471" t="s">
        <v>40</v>
      </c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3"/>
      <c r="U34" s="480" t="s">
        <v>78</v>
      </c>
      <c r="V34" s="481"/>
      <c r="W34" s="481"/>
      <c r="X34" s="481"/>
      <c r="Y34" s="481"/>
      <c r="Z34" s="481"/>
      <c r="AA34" s="481"/>
      <c r="AB34" s="481"/>
      <c r="AC34" s="482" t="s">
        <v>79</v>
      </c>
      <c r="AD34" s="483"/>
      <c r="AE34" s="486" t="s">
        <v>80</v>
      </c>
      <c r="AF34" s="486"/>
      <c r="AG34" s="486"/>
      <c r="AH34" s="486"/>
      <c r="AI34" s="486"/>
      <c r="AJ34" s="486"/>
      <c r="AK34" s="486"/>
      <c r="AL34" s="486"/>
      <c r="AM34" s="486"/>
      <c r="AN34" s="487"/>
      <c r="AO34" s="488" t="s">
        <v>81</v>
      </c>
      <c r="AP34" s="489"/>
      <c r="AQ34" s="492" t="s">
        <v>41</v>
      </c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4"/>
      <c r="BG34" s="118"/>
      <c r="BH34" s="118"/>
      <c r="BI34" s="118"/>
      <c r="BJ34" s="117"/>
    </row>
    <row r="35" spans="1:63" s="12" customFormat="1" ht="22.5" customHeight="1" thickBot="1">
      <c r="A35" s="117"/>
      <c r="B35" s="221"/>
      <c r="C35" s="117"/>
      <c r="D35" s="469"/>
      <c r="E35" s="474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6"/>
      <c r="U35" s="373" t="s">
        <v>82</v>
      </c>
      <c r="V35" s="374"/>
      <c r="W35" s="373" t="s">
        <v>83</v>
      </c>
      <c r="X35" s="374"/>
      <c r="Y35" s="732" t="s">
        <v>84</v>
      </c>
      <c r="Z35" s="733"/>
      <c r="AA35" s="733"/>
      <c r="AB35" s="733"/>
      <c r="AC35" s="484"/>
      <c r="AD35" s="485"/>
      <c r="AE35" s="506" t="s">
        <v>85</v>
      </c>
      <c r="AF35" s="376"/>
      <c r="AG35" s="508" t="s">
        <v>86</v>
      </c>
      <c r="AH35" s="508"/>
      <c r="AI35" s="508"/>
      <c r="AJ35" s="508"/>
      <c r="AK35" s="508"/>
      <c r="AL35" s="508"/>
      <c r="AM35" s="508"/>
      <c r="AN35" s="509"/>
      <c r="AO35" s="490"/>
      <c r="AP35" s="491"/>
      <c r="AQ35" s="495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7"/>
      <c r="BG35" s="119"/>
      <c r="BH35" s="119"/>
      <c r="BI35" s="119"/>
      <c r="BJ35" s="117"/>
    </row>
    <row r="36" spans="1:63" s="12" customFormat="1" ht="19.5" customHeight="1" thickBot="1">
      <c r="A36" s="117"/>
      <c r="B36" s="221"/>
      <c r="C36" s="117"/>
      <c r="D36" s="469"/>
      <c r="E36" s="474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6"/>
      <c r="U36" s="375"/>
      <c r="V36" s="376"/>
      <c r="W36" s="375"/>
      <c r="X36" s="376"/>
      <c r="Y36" s="373" t="s">
        <v>87</v>
      </c>
      <c r="Z36" s="374"/>
      <c r="AA36" s="373" t="s">
        <v>88</v>
      </c>
      <c r="AB36" s="734"/>
      <c r="AC36" s="484"/>
      <c r="AD36" s="485"/>
      <c r="AE36" s="507"/>
      <c r="AF36" s="376"/>
      <c r="AG36" s="510" t="s">
        <v>42</v>
      </c>
      <c r="AH36" s="511"/>
      <c r="AI36" s="514" t="s">
        <v>89</v>
      </c>
      <c r="AJ36" s="515"/>
      <c r="AK36" s="516"/>
      <c r="AL36" s="516"/>
      <c r="AM36" s="516"/>
      <c r="AN36" s="517"/>
      <c r="AO36" s="490"/>
      <c r="AP36" s="491"/>
      <c r="AQ36" s="370" t="s">
        <v>43</v>
      </c>
      <c r="AR36" s="371"/>
      <c r="AS36" s="371"/>
      <c r="AT36" s="372"/>
      <c r="AU36" s="370" t="s">
        <v>44</v>
      </c>
      <c r="AV36" s="371"/>
      <c r="AW36" s="371"/>
      <c r="AX36" s="372"/>
      <c r="AY36" s="370" t="s">
        <v>45</v>
      </c>
      <c r="AZ36" s="371"/>
      <c r="BA36" s="371"/>
      <c r="BB36" s="372"/>
      <c r="BC36" s="370" t="s">
        <v>46</v>
      </c>
      <c r="BD36" s="371"/>
      <c r="BE36" s="371"/>
      <c r="BF36" s="372"/>
      <c r="BG36" s="120"/>
      <c r="BH36" s="120"/>
      <c r="BI36" s="120"/>
      <c r="BJ36" s="117"/>
    </row>
    <row r="37" spans="1:63" s="12" customFormat="1" ht="24" customHeight="1" thickBot="1">
      <c r="A37" s="117"/>
      <c r="B37" s="221"/>
      <c r="C37" s="117"/>
      <c r="D37" s="469"/>
      <c r="E37" s="474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6"/>
      <c r="U37" s="375"/>
      <c r="V37" s="376"/>
      <c r="W37" s="375"/>
      <c r="X37" s="376"/>
      <c r="Y37" s="375"/>
      <c r="Z37" s="376"/>
      <c r="AA37" s="375"/>
      <c r="AB37" s="507"/>
      <c r="AC37" s="484"/>
      <c r="AD37" s="485"/>
      <c r="AE37" s="507"/>
      <c r="AF37" s="376"/>
      <c r="AG37" s="512"/>
      <c r="AH37" s="513"/>
      <c r="AI37" s="373" t="s">
        <v>90</v>
      </c>
      <c r="AJ37" s="374"/>
      <c r="AK37" s="502" t="s">
        <v>91</v>
      </c>
      <c r="AL37" s="374"/>
      <c r="AM37" s="373" t="s">
        <v>92</v>
      </c>
      <c r="AN37" s="374"/>
      <c r="AO37" s="490"/>
      <c r="AP37" s="491"/>
      <c r="AQ37" s="503" t="s">
        <v>47</v>
      </c>
      <c r="AR37" s="504"/>
      <c r="AS37" s="504"/>
      <c r="AT37" s="504"/>
      <c r="AU37" s="504"/>
      <c r="AV37" s="504"/>
      <c r="AW37" s="504"/>
      <c r="AX37" s="504"/>
      <c r="AY37" s="504"/>
      <c r="AZ37" s="504"/>
      <c r="BA37" s="504"/>
      <c r="BB37" s="504"/>
      <c r="BC37" s="504"/>
      <c r="BD37" s="504"/>
      <c r="BE37" s="504"/>
      <c r="BF37" s="505"/>
      <c r="BG37" s="120"/>
      <c r="BH37" s="120"/>
      <c r="BI37" s="120"/>
      <c r="BJ37" s="117"/>
    </row>
    <row r="38" spans="1:63" s="12" customFormat="1" ht="24" customHeight="1" thickBot="1">
      <c r="A38" s="117"/>
      <c r="B38" s="221"/>
      <c r="C38" s="117"/>
      <c r="D38" s="469"/>
      <c r="E38" s="474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6"/>
      <c r="U38" s="375"/>
      <c r="V38" s="376"/>
      <c r="W38" s="375"/>
      <c r="X38" s="376"/>
      <c r="Y38" s="375"/>
      <c r="Z38" s="376"/>
      <c r="AA38" s="375"/>
      <c r="AB38" s="507"/>
      <c r="AC38" s="484"/>
      <c r="AD38" s="485"/>
      <c r="AE38" s="507"/>
      <c r="AF38" s="376"/>
      <c r="AG38" s="512"/>
      <c r="AH38" s="513"/>
      <c r="AI38" s="375"/>
      <c r="AJ38" s="376"/>
      <c r="AK38" s="375"/>
      <c r="AL38" s="376"/>
      <c r="AM38" s="375"/>
      <c r="AN38" s="376"/>
      <c r="AO38" s="490"/>
      <c r="AP38" s="491"/>
      <c r="AQ38" s="498">
        <v>1</v>
      </c>
      <c r="AR38" s="499"/>
      <c r="AS38" s="500">
        <v>2</v>
      </c>
      <c r="AT38" s="499"/>
      <c r="AU38" s="498">
        <v>3</v>
      </c>
      <c r="AV38" s="499"/>
      <c r="AW38" s="500">
        <v>4</v>
      </c>
      <c r="AX38" s="499"/>
      <c r="AY38" s="498">
        <v>5</v>
      </c>
      <c r="AZ38" s="499"/>
      <c r="BA38" s="500">
        <v>6</v>
      </c>
      <c r="BB38" s="499"/>
      <c r="BC38" s="498">
        <v>7</v>
      </c>
      <c r="BD38" s="499"/>
      <c r="BE38" s="498">
        <v>8</v>
      </c>
      <c r="BF38" s="501"/>
      <c r="BG38" s="120"/>
      <c r="BH38" s="120"/>
      <c r="BI38" s="120"/>
      <c r="BJ38" s="117"/>
      <c r="BK38" s="9"/>
    </row>
    <row r="39" spans="1:63" s="12" customFormat="1" ht="24" customHeight="1" thickBot="1">
      <c r="A39" s="117"/>
      <c r="B39" s="221"/>
      <c r="C39" s="117"/>
      <c r="D39" s="469"/>
      <c r="E39" s="474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6"/>
      <c r="U39" s="375"/>
      <c r="V39" s="376"/>
      <c r="W39" s="375"/>
      <c r="X39" s="376"/>
      <c r="Y39" s="375"/>
      <c r="Z39" s="376"/>
      <c r="AA39" s="375"/>
      <c r="AB39" s="507"/>
      <c r="AC39" s="484"/>
      <c r="AD39" s="485"/>
      <c r="AE39" s="507"/>
      <c r="AF39" s="376"/>
      <c r="AG39" s="512"/>
      <c r="AH39" s="513"/>
      <c r="AI39" s="375"/>
      <c r="AJ39" s="376"/>
      <c r="AK39" s="375"/>
      <c r="AL39" s="376"/>
      <c r="AM39" s="375"/>
      <c r="AN39" s="376"/>
      <c r="AO39" s="490"/>
      <c r="AP39" s="491"/>
      <c r="AQ39" s="370" t="s">
        <v>48</v>
      </c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2"/>
      <c r="BG39" s="120"/>
      <c r="BH39" s="120"/>
      <c r="BI39" s="120"/>
      <c r="BJ39" s="117"/>
    </row>
    <row r="40" spans="1:63" s="12" customFormat="1" ht="28.5" customHeight="1" thickBot="1">
      <c r="A40" s="117"/>
      <c r="B40" s="221"/>
      <c r="C40" s="117"/>
      <c r="D40" s="470"/>
      <c r="E40" s="477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9"/>
      <c r="U40" s="375"/>
      <c r="V40" s="376"/>
      <c r="W40" s="375"/>
      <c r="X40" s="376"/>
      <c r="Y40" s="375"/>
      <c r="Z40" s="376"/>
      <c r="AA40" s="375"/>
      <c r="AB40" s="507"/>
      <c r="AC40" s="484"/>
      <c r="AD40" s="485"/>
      <c r="AE40" s="507"/>
      <c r="AF40" s="376"/>
      <c r="AG40" s="512"/>
      <c r="AH40" s="513"/>
      <c r="AI40" s="375"/>
      <c r="AJ40" s="376"/>
      <c r="AK40" s="375"/>
      <c r="AL40" s="376"/>
      <c r="AM40" s="375"/>
      <c r="AN40" s="376"/>
      <c r="AO40" s="490"/>
      <c r="AP40" s="491"/>
      <c r="AQ40" s="611">
        <v>18</v>
      </c>
      <c r="AR40" s="612"/>
      <c r="AS40" s="613">
        <v>18</v>
      </c>
      <c r="AT40" s="612"/>
      <c r="AU40" s="611">
        <v>18</v>
      </c>
      <c r="AV40" s="612"/>
      <c r="AW40" s="613">
        <v>18</v>
      </c>
      <c r="AX40" s="612"/>
      <c r="AY40" s="611">
        <v>18</v>
      </c>
      <c r="AZ40" s="612"/>
      <c r="BA40" s="613">
        <v>18</v>
      </c>
      <c r="BB40" s="614"/>
      <c r="BC40" s="613">
        <v>18</v>
      </c>
      <c r="BD40" s="612"/>
      <c r="BE40" s="467">
        <v>9</v>
      </c>
      <c r="BF40" s="714"/>
      <c r="BG40" s="120"/>
      <c r="BH40" s="120"/>
      <c r="BI40" s="120"/>
      <c r="BJ40" s="117"/>
    </row>
    <row r="41" spans="1:63" s="13" customFormat="1" ht="15.75" customHeight="1" thickBot="1">
      <c r="A41" s="121"/>
      <c r="B41" s="221"/>
      <c r="C41" s="121"/>
      <c r="D41" s="185">
        <v>1</v>
      </c>
      <c r="E41" s="324">
        <v>2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4">
        <v>3</v>
      </c>
      <c r="V41" s="326"/>
      <c r="W41" s="324">
        <v>4</v>
      </c>
      <c r="X41" s="325"/>
      <c r="Y41" s="324">
        <v>5</v>
      </c>
      <c r="Z41" s="326"/>
      <c r="AA41" s="324">
        <v>6</v>
      </c>
      <c r="AB41" s="325"/>
      <c r="AC41" s="324">
        <v>7</v>
      </c>
      <c r="AD41" s="326"/>
      <c r="AE41" s="324">
        <v>8</v>
      </c>
      <c r="AF41" s="326"/>
      <c r="AG41" s="325">
        <v>9</v>
      </c>
      <c r="AH41" s="325"/>
      <c r="AI41" s="324">
        <v>10</v>
      </c>
      <c r="AJ41" s="326"/>
      <c r="AK41" s="325">
        <v>11</v>
      </c>
      <c r="AL41" s="325"/>
      <c r="AM41" s="324">
        <v>12</v>
      </c>
      <c r="AN41" s="326"/>
      <c r="AO41" s="325">
        <v>13</v>
      </c>
      <c r="AP41" s="325"/>
      <c r="AQ41" s="324">
        <v>14</v>
      </c>
      <c r="AR41" s="326"/>
      <c r="AS41" s="325">
        <v>15</v>
      </c>
      <c r="AT41" s="325"/>
      <c r="AU41" s="324">
        <v>16</v>
      </c>
      <c r="AV41" s="326"/>
      <c r="AW41" s="325">
        <v>17</v>
      </c>
      <c r="AX41" s="325"/>
      <c r="AY41" s="324">
        <v>18</v>
      </c>
      <c r="AZ41" s="326"/>
      <c r="BA41" s="325">
        <v>19</v>
      </c>
      <c r="BB41" s="325"/>
      <c r="BC41" s="324">
        <v>20</v>
      </c>
      <c r="BD41" s="326"/>
      <c r="BE41" s="325">
        <v>21</v>
      </c>
      <c r="BF41" s="326"/>
      <c r="BG41" s="121"/>
      <c r="BH41" s="122"/>
      <c r="BI41" s="348"/>
      <c r="BJ41" s="348"/>
    </row>
    <row r="42" spans="1:63" s="121" customFormat="1" ht="28.5" customHeight="1" thickBot="1">
      <c r="B42" s="221"/>
      <c r="D42" s="349" t="s">
        <v>105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1"/>
      <c r="BH42" s="122"/>
      <c r="BI42" s="227"/>
      <c r="BJ42" s="227"/>
    </row>
    <row r="43" spans="1:63" s="123" customFormat="1" ht="25.5" customHeight="1" thickBot="1">
      <c r="B43" s="221"/>
      <c r="D43" s="302" t="s">
        <v>134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4"/>
      <c r="V43" s="304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6"/>
      <c r="BH43" s="122"/>
      <c r="BI43" s="227"/>
      <c r="BJ43" s="227"/>
    </row>
    <row r="44" spans="1:63" s="9" customFormat="1" ht="25.5" customHeight="1">
      <c r="A44" s="59"/>
      <c r="B44" s="221"/>
      <c r="C44" s="219"/>
      <c r="D44" s="186" t="s">
        <v>137</v>
      </c>
      <c r="E44" s="683" t="s">
        <v>279</v>
      </c>
      <c r="F44" s="672"/>
      <c r="G44" s="672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3"/>
      <c r="U44" s="708">
        <v>1.2</v>
      </c>
      <c r="V44" s="708"/>
      <c r="W44" s="724">
        <v>1</v>
      </c>
      <c r="X44" s="710"/>
      <c r="Y44" s="711"/>
      <c r="Z44" s="725"/>
      <c r="AA44" s="711"/>
      <c r="AB44" s="712"/>
      <c r="AC44" s="724">
        <v>16.5</v>
      </c>
      <c r="AD44" s="710"/>
      <c r="AE44" s="724">
        <f t="shared" ref="AE44:AE52" si="2">AC44*30</f>
        <v>495</v>
      </c>
      <c r="AF44" s="710"/>
      <c r="AG44" s="711">
        <f>AI44+AK44+AM44</f>
        <v>288</v>
      </c>
      <c r="AH44" s="725"/>
      <c r="AI44" s="711">
        <v>144</v>
      </c>
      <c r="AJ44" s="725"/>
      <c r="AK44" s="711">
        <v>144</v>
      </c>
      <c r="AL44" s="725"/>
      <c r="AM44" s="708"/>
      <c r="AN44" s="708"/>
      <c r="AO44" s="711">
        <f>AE44-AG44</f>
        <v>207</v>
      </c>
      <c r="AP44" s="725"/>
      <c r="AQ44" s="724">
        <v>8</v>
      </c>
      <c r="AR44" s="735"/>
      <c r="AS44" s="709">
        <v>8</v>
      </c>
      <c r="AT44" s="710"/>
      <c r="AU44" s="724"/>
      <c r="AV44" s="735"/>
      <c r="AW44" s="709"/>
      <c r="AX44" s="710"/>
      <c r="AY44" s="459"/>
      <c r="AZ44" s="460"/>
      <c r="BA44" s="457"/>
      <c r="BB44" s="458"/>
      <c r="BC44" s="461"/>
      <c r="BD44" s="460"/>
      <c r="BE44" s="457"/>
      <c r="BF44" s="458"/>
      <c r="BG44" s="59"/>
      <c r="BH44" s="228"/>
      <c r="BI44" s="227"/>
      <c r="BJ44" s="227"/>
    </row>
    <row r="45" spans="1:63" s="9" customFormat="1" ht="25.5" customHeight="1">
      <c r="A45" s="59"/>
      <c r="B45" s="221"/>
      <c r="C45" s="219"/>
      <c r="D45" s="186" t="s">
        <v>137</v>
      </c>
      <c r="E45" s="291" t="s">
        <v>278</v>
      </c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3"/>
      <c r="U45" s="461"/>
      <c r="V45" s="461"/>
      <c r="W45" s="459" t="s">
        <v>293</v>
      </c>
      <c r="X45" s="458"/>
      <c r="Y45" s="462"/>
      <c r="Z45" s="463"/>
      <c r="AA45" s="462"/>
      <c r="AB45" s="464"/>
      <c r="AC45" s="459">
        <v>3.5</v>
      </c>
      <c r="AD45" s="458"/>
      <c r="AE45" s="459">
        <f t="shared" si="2"/>
        <v>105</v>
      </c>
      <c r="AF45" s="458"/>
      <c r="AG45" s="462"/>
      <c r="AH45" s="463"/>
      <c r="AI45" s="462"/>
      <c r="AJ45" s="463"/>
      <c r="AK45" s="462"/>
      <c r="AL45" s="463"/>
      <c r="AM45" s="461"/>
      <c r="AN45" s="461"/>
      <c r="AO45" s="462"/>
      <c r="AP45" s="463"/>
      <c r="AQ45" s="459"/>
      <c r="AR45" s="460"/>
      <c r="AS45" s="457"/>
      <c r="AT45" s="458"/>
      <c r="AU45" s="459"/>
      <c r="AV45" s="460"/>
      <c r="AW45" s="457"/>
      <c r="AX45" s="458"/>
      <c r="AY45" s="459"/>
      <c r="AZ45" s="460"/>
      <c r="BA45" s="457"/>
      <c r="BB45" s="458"/>
      <c r="BC45" s="461"/>
      <c r="BD45" s="460"/>
      <c r="BE45" s="457"/>
      <c r="BF45" s="458"/>
      <c r="BG45" s="59"/>
      <c r="BH45" s="228"/>
      <c r="BI45" s="227"/>
      <c r="BJ45" s="227"/>
    </row>
    <row r="46" spans="1:63" s="9" customFormat="1" ht="25.5" customHeight="1">
      <c r="A46" s="59"/>
      <c r="B46" s="221"/>
      <c r="C46" s="219"/>
      <c r="D46" s="186" t="s">
        <v>138</v>
      </c>
      <c r="E46" s="423" t="s">
        <v>280</v>
      </c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9"/>
      <c r="U46" s="311" t="s">
        <v>294</v>
      </c>
      <c r="V46" s="312"/>
      <c r="W46" s="322"/>
      <c r="X46" s="312"/>
      <c r="Y46" s="322"/>
      <c r="Z46" s="312"/>
      <c r="AA46" s="322"/>
      <c r="AB46" s="311"/>
      <c r="AC46" s="322">
        <v>4</v>
      </c>
      <c r="AD46" s="312"/>
      <c r="AE46" s="322">
        <f t="shared" si="2"/>
        <v>120</v>
      </c>
      <c r="AF46" s="312"/>
      <c r="AG46" s="322"/>
      <c r="AH46" s="312"/>
      <c r="AI46" s="322"/>
      <c r="AJ46" s="312"/>
      <c r="AK46" s="322"/>
      <c r="AL46" s="312"/>
      <c r="AM46" s="311"/>
      <c r="AN46" s="311"/>
      <c r="AO46" s="322"/>
      <c r="AP46" s="312"/>
      <c r="AQ46" s="322"/>
      <c r="AR46" s="311"/>
      <c r="AS46" s="321"/>
      <c r="AT46" s="312"/>
      <c r="AU46" s="322"/>
      <c r="AV46" s="311"/>
      <c r="AW46" s="321"/>
      <c r="AX46" s="312"/>
      <c r="AY46" s="322"/>
      <c r="AZ46" s="323"/>
      <c r="BA46" s="311"/>
      <c r="BB46" s="312"/>
      <c r="BC46" s="311"/>
      <c r="BD46" s="323"/>
      <c r="BE46" s="311"/>
      <c r="BF46" s="312"/>
      <c r="BG46" s="59"/>
      <c r="BH46" s="228"/>
      <c r="BI46" s="217"/>
      <c r="BJ46" s="217"/>
    </row>
    <row r="47" spans="1:63" s="9" customFormat="1" ht="25.5" customHeight="1">
      <c r="A47" s="59"/>
      <c r="B47" s="221"/>
      <c r="C47" s="219"/>
      <c r="D47" s="186" t="s">
        <v>138</v>
      </c>
      <c r="E47" s="423" t="s">
        <v>281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9"/>
      <c r="U47" s="311" t="s">
        <v>297</v>
      </c>
      <c r="V47" s="312"/>
      <c r="W47" s="322"/>
      <c r="X47" s="312"/>
      <c r="Y47" s="322"/>
      <c r="Z47" s="312"/>
      <c r="AA47" s="322"/>
      <c r="AB47" s="311"/>
      <c r="AC47" s="322">
        <v>8</v>
      </c>
      <c r="AD47" s="312"/>
      <c r="AE47" s="322">
        <f t="shared" si="2"/>
        <v>240</v>
      </c>
      <c r="AF47" s="312"/>
      <c r="AG47" s="322"/>
      <c r="AH47" s="312"/>
      <c r="AI47" s="322"/>
      <c r="AJ47" s="312"/>
      <c r="AK47" s="322"/>
      <c r="AL47" s="312"/>
      <c r="AM47" s="311"/>
      <c r="AN47" s="311"/>
      <c r="AO47" s="322"/>
      <c r="AP47" s="312"/>
      <c r="AQ47" s="322" t="s">
        <v>295</v>
      </c>
      <c r="AR47" s="311"/>
      <c r="AS47" s="321"/>
      <c r="AT47" s="312"/>
      <c r="AU47" s="322"/>
      <c r="AV47" s="311"/>
      <c r="AW47" s="321"/>
      <c r="AX47" s="312"/>
      <c r="AY47" s="322"/>
      <c r="AZ47" s="323"/>
      <c r="BA47" s="311"/>
      <c r="BB47" s="312"/>
      <c r="BC47" s="311"/>
      <c r="BD47" s="323"/>
      <c r="BE47" s="311"/>
      <c r="BF47" s="312"/>
      <c r="BG47" s="59"/>
      <c r="BH47" s="228"/>
      <c r="BI47" s="229"/>
      <c r="BJ47" s="229"/>
    </row>
    <row r="48" spans="1:63" s="9" customFormat="1" ht="25.5" customHeight="1">
      <c r="A48" s="59"/>
      <c r="B48" s="221"/>
      <c r="C48" s="219"/>
      <c r="D48" s="186" t="s">
        <v>139</v>
      </c>
      <c r="E48" s="423" t="s">
        <v>276</v>
      </c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9"/>
      <c r="U48" s="311"/>
      <c r="V48" s="312"/>
      <c r="W48" s="322" t="s">
        <v>296</v>
      </c>
      <c r="X48" s="312"/>
      <c r="Y48" s="322"/>
      <c r="Z48" s="312"/>
      <c r="AA48" s="322"/>
      <c r="AB48" s="311"/>
      <c r="AC48" s="322">
        <v>2</v>
      </c>
      <c r="AD48" s="312"/>
      <c r="AE48" s="322">
        <f t="shared" si="2"/>
        <v>60</v>
      </c>
      <c r="AF48" s="312"/>
      <c r="AG48" s="322"/>
      <c r="AH48" s="312"/>
      <c r="AI48" s="322"/>
      <c r="AJ48" s="312"/>
      <c r="AK48" s="322"/>
      <c r="AL48" s="312"/>
      <c r="AM48" s="311"/>
      <c r="AN48" s="311"/>
      <c r="AO48" s="322"/>
      <c r="AP48" s="312"/>
      <c r="AQ48" s="322"/>
      <c r="AR48" s="311"/>
      <c r="AS48" s="321"/>
      <c r="AT48" s="312"/>
      <c r="AU48" s="322"/>
      <c r="AV48" s="311"/>
      <c r="AW48" s="321"/>
      <c r="AX48" s="312"/>
      <c r="AY48" s="322"/>
      <c r="AZ48" s="323"/>
      <c r="BA48" s="311"/>
      <c r="BB48" s="312"/>
      <c r="BC48" s="311"/>
      <c r="BD48" s="323"/>
      <c r="BE48" s="311"/>
      <c r="BF48" s="312"/>
      <c r="BG48" s="59"/>
      <c r="BH48" s="228"/>
      <c r="BI48" s="122"/>
      <c r="BJ48" s="122"/>
    </row>
    <row r="49" spans="1:64" s="9" customFormat="1" ht="25.5" customHeight="1">
      <c r="A49" s="59"/>
      <c r="B49" s="221"/>
      <c r="C49" s="219"/>
      <c r="D49" s="186" t="s">
        <v>139</v>
      </c>
      <c r="E49" s="423" t="s">
        <v>277</v>
      </c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9"/>
      <c r="U49" s="311">
        <v>3</v>
      </c>
      <c r="V49" s="312"/>
      <c r="W49" s="322"/>
      <c r="X49" s="312"/>
      <c r="Y49" s="322"/>
      <c r="Z49" s="312"/>
      <c r="AA49" s="322"/>
      <c r="AB49" s="311"/>
      <c r="AC49" s="322">
        <v>3</v>
      </c>
      <c r="AD49" s="312"/>
      <c r="AE49" s="322">
        <f t="shared" si="2"/>
        <v>90</v>
      </c>
      <c r="AF49" s="312"/>
      <c r="AG49" s="322">
        <f>AI49+AK49+AM49</f>
        <v>54</v>
      </c>
      <c r="AH49" s="312"/>
      <c r="AI49" s="322">
        <v>18</v>
      </c>
      <c r="AJ49" s="312"/>
      <c r="AK49" s="322">
        <v>18</v>
      </c>
      <c r="AL49" s="312"/>
      <c r="AM49" s="311">
        <v>18</v>
      </c>
      <c r="AN49" s="311"/>
      <c r="AO49" s="322">
        <f>AE49-AG49</f>
        <v>36</v>
      </c>
      <c r="AP49" s="312"/>
      <c r="AQ49" s="322"/>
      <c r="AR49" s="311"/>
      <c r="AS49" s="321"/>
      <c r="AT49" s="312"/>
      <c r="AU49" s="322">
        <v>3</v>
      </c>
      <c r="AV49" s="311"/>
      <c r="AW49" s="321"/>
      <c r="AX49" s="312"/>
      <c r="AY49" s="322"/>
      <c r="AZ49" s="323"/>
      <c r="BA49" s="311"/>
      <c r="BB49" s="312"/>
      <c r="BC49" s="311"/>
      <c r="BD49" s="323"/>
      <c r="BE49" s="311"/>
      <c r="BF49" s="312"/>
      <c r="BG49" s="59"/>
      <c r="BH49" s="228"/>
      <c r="BI49" s="229"/>
      <c r="BJ49" s="229"/>
    </row>
    <row r="50" spans="1:64" s="9" customFormat="1" ht="25.5" customHeight="1">
      <c r="A50" s="59"/>
      <c r="B50" s="221"/>
      <c r="C50" s="219"/>
      <c r="D50" s="186" t="s">
        <v>140</v>
      </c>
      <c r="E50" s="423" t="s">
        <v>282</v>
      </c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9"/>
      <c r="U50" s="311">
        <v>1</v>
      </c>
      <c r="V50" s="312"/>
      <c r="W50" s="322">
        <v>1</v>
      </c>
      <c r="X50" s="312"/>
      <c r="Y50" s="322"/>
      <c r="Z50" s="312"/>
      <c r="AA50" s="322"/>
      <c r="AB50" s="311"/>
      <c r="AC50" s="322">
        <v>8</v>
      </c>
      <c r="AD50" s="312"/>
      <c r="AE50" s="322">
        <f t="shared" si="2"/>
        <v>240</v>
      </c>
      <c r="AF50" s="312"/>
      <c r="AG50" s="322">
        <f>AI50+AK50+AM50</f>
        <v>122</v>
      </c>
      <c r="AH50" s="312"/>
      <c r="AI50" s="322">
        <v>36</v>
      </c>
      <c r="AJ50" s="312"/>
      <c r="AK50" s="322"/>
      <c r="AL50" s="312"/>
      <c r="AM50" s="311">
        <v>86</v>
      </c>
      <c r="AN50" s="311"/>
      <c r="AO50" s="322">
        <f>AE50-AG50</f>
        <v>118</v>
      </c>
      <c r="AP50" s="312"/>
      <c r="AQ50" s="322">
        <v>6.5</v>
      </c>
      <c r="AR50" s="311"/>
      <c r="AS50" s="321"/>
      <c r="AT50" s="312"/>
      <c r="AU50" s="322"/>
      <c r="AV50" s="311"/>
      <c r="AW50" s="321"/>
      <c r="AX50" s="312"/>
      <c r="AY50" s="322"/>
      <c r="AZ50" s="323"/>
      <c r="BA50" s="311"/>
      <c r="BB50" s="312"/>
      <c r="BC50" s="311"/>
      <c r="BD50" s="323"/>
      <c r="BE50" s="311"/>
      <c r="BF50" s="312"/>
      <c r="BG50" s="59"/>
      <c r="BH50" s="228"/>
      <c r="BI50" s="122"/>
      <c r="BJ50" s="122"/>
    </row>
    <row r="51" spans="1:64" s="9" customFormat="1" ht="25.5" customHeight="1">
      <c r="A51" s="59"/>
      <c r="B51" s="221"/>
      <c r="C51" s="219"/>
      <c r="D51" s="186" t="s">
        <v>140</v>
      </c>
      <c r="E51" s="423" t="s">
        <v>283</v>
      </c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9"/>
      <c r="U51" s="311"/>
      <c r="V51" s="312"/>
      <c r="W51" s="322" t="s">
        <v>297</v>
      </c>
      <c r="X51" s="312"/>
      <c r="Y51" s="322"/>
      <c r="Z51" s="312"/>
      <c r="AA51" s="322"/>
      <c r="AB51" s="311"/>
      <c r="AC51" s="322">
        <v>2</v>
      </c>
      <c r="AD51" s="312"/>
      <c r="AE51" s="322">
        <f t="shared" si="2"/>
        <v>60</v>
      </c>
      <c r="AF51" s="312"/>
      <c r="AG51" s="322"/>
      <c r="AH51" s="312"/>
      <c r="AI51" s="322"/>
      <c r="AJ51" s="312"/>
      <c r="AK51" s="322"/>
      <c r="AL51" s="312"/>
      <c r="AM51" s="311"/>
      <c r="AN51" s="311"/>
      <c r="AO51" s="322"/>
      <c r="AP51" s="312"/>
      <c r="AQ51" s="322" t="s">
        <v>295</v>
      </c>
      <c r="AR51" s="311"/>
      <c r="AS51" s="321"/>
      <c r="AT51" s="312"/>
      <c r="AU51" s="322"/>
      <c r="AV51" s="311"/>
      <c r="AW51" s="321"/>
      <c r="AX51" s="312"/>
      <c r="AY51" s="322"/>
      <c r="AZ51" s="323"/>
      <c r="BA51" s="311"/>
      <c r="BB51" s="312"/>
      <c r="BC51" s="311"/>
      <c r="BD51" s="323"/>
      <c r="BE51" s="311"/>
      <c r="BF51" s="312"/>
      <c r="BG51" s="59"/>
      <c r="BH51" s="228"/>
      <c r="BI51" s="229"/>
      <c r="BJ51" s="229"/>
    </row>
    <row r="52" spans="1:64" s="9" customFormat="1" ht="25.5" customHeight="1" thickBot="1">
      <c r="A52" s="59"/>
      <c r="B52" s="221"/>
      <c r="C52" s="222"/>
      <c r="D52" s="186" t="s">
        <v>141</v>
      </c>
      <c r="E52" s="625" t="s">
        <v>284</v>
      </c>
      <c r="F52" s="626"/>
      <c r="G52" s="626"/>
      <c r="H52" s="626"/>
      <c r="I52" s="626"/>
      <c r="J52" s="626"/>
      <c r="K52" s="626"/>
      <c r="L52" s="626"/>
      <c r="M52" s="626"/>
      <c r="N52" s="626"/>
      <c r="O52" s="626"/>
      <c r="P52" s="626"/>
      <c r="Q52" s="626"/>
      <c r="R52" s="626"/>
      <c r="S52" s="626"/>
      <c r="T52" s="627"/>
      <c r="U52" s="318"/>
      <c r="V52" s="319"/>
      <c r="W52" s="455" t="s">
        <v>294</v>
      </c>
      <c r="X52" s="319"/>
      <c r="Y52" s="455"/>
      <c r="Z52" s="319"/>
      <c r="AA52" s="455"/>
      <c r="AB52" s="318"/>
      <c r="AC52" s="455">
        <v>3</v>
      </c>
      <c r="AD52" s="319"/>
      <c r="AE52" s="455">
        <f t="shared" si="2"/>
        <v>90</v>
      </c>
      <c r="AF52" s="319"/>
      <c r="AG52" s="455"/>
      <c r="AH52" s="319"/>
      <c r="AI52" s="455"/>
      <c r="AJ52" s="319"/>
      <c r="AK52" s="455"/>
      <c r="AL52" s="319"/>
      <c r="AM52" s="318"/>
      <c r="AN52" s="318"/>
      <c r="AO52" s="455"/>
      <c r="AP52" s="319"/>
      <c r="AQ52" s="455"/>
      <c r="AR52" s="318"/>
      <c r="AS52" s="456"/>
      <c r="AT52" s="319"/>
      <c r="AU52" s="455"/>
      <c r="AV52" s="318"/>
      <c r="AW52" s="456"/>
      <c r="AX52" s="319"/>
      <c r="AY52" s="455"/>
      <c r="AZ52" s="320"/>
      <c r="BA52" s="318"/>
      <c r="BB52" s="319"/>
      <c r="BC52" s="318"/>
      <c r="BD52" s="320"/>
      <c r="BE52" s="318"/>
      <c r="BF52" s="319"/>
      <c r="BG52" s="59"/>
      <c r="BH52" s="228"/>
      <c r="BI52" s="125"/>
      <c r="BJ52" s="125"/>
      <c r="BL52" s="30"/>
    </row>
    <row r="53" spans="1:64" s="6" customFormat="1" ht="25.5" customHeight="1" thickBot="1">
      <c r="A53" s="41"/>
      <c r="B53" s="221"/>
      <c r="C53" s="222"/>
      <c r="D53" s="307" t="s">
        <v>99</v>
      </c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9"/>
      <c r="U53" s="298" t="s">
        <v>302</v>
      </c>
      <c r="V53" s="301"/>
      <c r="W53" s="310" t="s">
        <v>303</v>
      </c>
      <c r="X53" s="301"/>
      <c r="Y53" s="298">
        <f>SUM(Y44:Z52)</f>
        <v>0</v>
      </c>
      <c r="Z53" s="301"/>
      <c r="AA53" s="298">
        <f t="shared" ref="AA53" si="3">SUM(AA44:AB52)</f>
        <v>0</v>
      </c>
      <c r="AB53" s="301"/>
      <c r="AC53" s="298">
        <f t="shared" ref="AC53" si="4">SUM(AC44:AD52)</f>
        <v>50</v>
      </c>
      <c r="AD53" s="301"/>
      <c r="AE53" s="298">
        <f t="shared" ref="AE53" si="5">SUM(AE44:AF52)</f>
        <v>1500</v>
      </c>
      <c r="AF53" s="301"/>
      <c r="AG53" s="298">
        <f t="shared" ref="AG53" si="6">SUM(AG44:AH52)</f>
        <v>464</v>
      </c>
      <c r="AH53" s="301"/>
      <c r="AI53" s="298">
        <f t="shared" ref="AI53" si="7">SUM(AI44:AJ52)</f>
        <v>198</v>
      </c>
      <c r="AJ53" s="301"/>
      <c r="AK53" s="298">
        <f t="shared" ref="AK53" si="8">SUM(AK44:AL52)</f>
        <v>162</v>
      </c>
      <c r="AL53" s="301"/>
      <c r="AM53" s="298">
        <f t="shared" ref="AM53" si="9">SUM(AM44:AN52)</f>
        <v>104</v>
      </c>
      <c r="AN53" s="301"/>
      <c r="AO53" s="298">
        <f t="shared" ref="AO53" si="10">SUM(AO44:AP52)</f>
        <v>361</v>
      </c>
      <c r="AP53" s="301"/>
      <c r="AQ53" s="298">
        <f t="shared" ref="AQ53" si="11">SUM(AQ44:AR52)</f>
        <v>14.5</v>
      </c>
      <c r="AR53" s="299"/>
      <c r="AS53" s="300">
        <f t="shared" ref="AS53" si="12">SUM(AS44:AT52)</f>
        <v>8</v>
      </c>
      <c r="AT53" s="301"/>
      <c r="AU53" s="298">
        <f t="shared" ref="AU53" si="13">SUM(AU44:AV52)</f>
        <v>3</v>
      </c>
      <c r="AV53" s="299"/>
      <c r="AW53" s="300">
        <f t="shared" ref="AW53" si="14">SUM(AW44:AX52)</f>
        <v>0</v>
      </c>
      <c r="AX53" s="301"/>
      <c r="AY53" s="298">
        <f t="shared" ref="AY53" si="15">SUM(AY44:AZ52)</f>
        <v>0</v>
      </c>
      <c r="AZ53" s="299"/>
      <c r="BA53" s="300">
        <f t="shared" ref="BA53" si="16">SUM(BA44:BB52)</f>
        <v>0</v>
      </c>
      <c r="BB53" s="301"/>
      <c r="BC53" s="298">
        <f t="shared" ref="BC53" si="17">SUM(BC44:BD52)</f>
        <v>0</v>
      </c>
      <c r="BD53" s="299"/>
      <c r="BE53" s="300">
        <f t="shared" ref="BE53" si="18">SUM(BE44:BF52)</f>
        <v>0</v>
      </c>
      <c r="BF53" s="301"/>
      <c r="BG53" s="41"/>
      <c r="BH53" s="228"/>
      <c r="BI53" s="126"/>
      <c r="BJ53" s="126"/>
    </row>
    <row r="54" spans="1:64" s="59" customFormat="1" ht="27" customHeight="1" thickBot="1">
      <c r="B54" s="221"/>
      <c r="C54" s="223"/>
      <c r="D54" s="302" t="s">
        <v>135</v>
      </c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4"/>
      <c r="V54" s="304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6"/>
      <c r="BH54" s="228"/>
      <c r="BI54" s="127"/>
      <c r="BJ54" s="127"/>
    </row>
    <row r="55" spans="1:64" s="9" customFormat="1" ht="25.5" customHeight="1">
      <c r="A55" s="59"/>
      <c r="B55" s="221"/>
      <c r="C55" s="223"/>
      <c r="D55" s="186" t="s">
        <v>147</v>
      </c>
      <c r="E55" s="423" t="s">
        <v>300</v>
      </c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9"/>
      <c r="U55" s="296"/>
      <c r="V55" s="297"/>
      <c r="W55" s="314" t="s">
        <v>294</v>
      </c>
      <c r="X55" s="313"/>
      <c r="Y55" s="296"/>
      <c r="Z55" s="313"/>
      <c r="AA55" s="296"/>
      <c r="AB55" s="313"/>
      <c r="AC55" s="296">
        <v>2</v>
      </c>
      <c r="AD55" s="313"/>
      <c r="AE55" s="296">
        <f>AC55*30</f>
        <v>60</v>
      </c>
      <c r="AF55" s="313"/>
      <c r="AG55" s="296"/>
      <c r="AH55" s="297"/>
      <c r="AI55" s="296"/>
      <c r="AJ55" s="297"/>
      <c r="AK55" s="296"/>
      <c r="AL55" s="297"/>
      <c r="AM55" s="314"/>
      <c r="AN55" s="313"/>
      <c r="AO55" s="296"/>
      <c r="AP55" s="313"/>
      <c r="AQ55" s="296"/>
      <c r="AR55" s="313"/>
      <c r="AS55" s="314"/>
      <c r="AT55" s="313"/>
      <c r="AU55" s="296"/>
      <c r="AV55" s="313"/>
      <c r="AW55" s="314"/>
      <c r="AX55" s="313"/>
      <c r="AY55" s="296"/>
      <c r="AZ55" s="313"/>
      <c r="BA55" s="314"/>
      <c r="BB55" s="313"/>
      <c r="BC55" s="296"/>
      <c r="BD55" s="313"/>
      <c r="BE55" s="314"/>
      <c r="BF55" s="297"/>
      <c r="BG55" s="59"/>
      <c r="BH55" s="228"/>
      <c r="BI55" s="127"/>
      <c r="BJ55" s="127"/>
    </row>
    <row r="56" spans="1:64" s="9" customFormat="1" ht="25.5" customHeight="1">
      <c r="A56" s="59"/>
      <c r="B56" s="221"/>
      <c r="C56" s="223"/>
      <c r="D56" s="186" t="s">
        <v>148</v>
      </c>
      <c r="E56" s="423" t="s">
        <v>142</v>
      </c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9"/>
      <c r="U56" s="296">
        <v>1</v>
      </c>
      <c r="V56" s="297"/>
      <c r="W56" s="314"/>
      <c r="X56" s="313"/>
      <c r="Y56" s="296"/>
      <c r="Z56" s="313"/>
      <c r="AA56" s="296"/>
      <c r="AB56" s="313"/>
      <c r="AC56" s="296">
        <v>8</v>
      </c>
      <c r="AD56" s="313"/>
      <c r="AE56" s="296">
        <f t="shared" ref="AE56:AE62" si="19">AC56*30</f>
        <v>240</v>
      </c>
      <c r="AF56" s="297"/>
      <c r="AG56" s="296">
        <f t="shared" ref="AG56:AG61" si="20">AI56+AK56+AM56</f>
        <v>144</v>
      </c>
      <c r="AH56" s="297"/>
      <c r="AI56" s="296">
        <v>72</v>
      </c>
      <c r="AJ56" s="297"/>
      <c r="AK56" s="296">
        <v>54</v>
      </c>
      <c r="AL56" s="297"/>
      <c r="AM56" s="314">
        <v>18</v>
      </c>
      <c r="AN56" s="313"/>
      <c r="AO56" s="296">
        <f t="shared" ref="AO56:AO61" si="21">AE56-AG56</f>
        <v>96</v>
      </c>
      <c r="AP56" s="297"/>
      <c r="AQ56" s="296">
        <v>8</v>
      </c>
      <c r="AR56" s="313"/>
      <c r="AS56" s="314"/>
      <c r="AT56" s="313"/>
      <c r="AU56" s="296"/>
      <c r="AV56" s="313"/>
      <c r="AW56" s="314"/>
      <c r="AX56" s="313"/>
      <c r="AY56" s="296"/>
      <c r="AZ56" s="313"/>
      <c r="BA56" s="314"/>
      <c r="BB56" s="313"/>
      <c r="BC56" s="296"/>
      <c r="BD56" s="313"/>
      <c r="BE56" s="314"/>
      <c r="BF56" s="297"/>
      <c r="BG56" s="59"/>
      <c r="BH56" s="228"/>
      <c r="BI56" s="127"/>
      <c r="BJ56" s="127"/>
    </row>
    <row r="57" spans="1:64" s="9" customFormat="1" ht="25.5" customHeight="1">
      <c r="A57" s="59"/>
      <c r="B57" s="221"/>
      <c r="C57" s="223"/>
      <c r="D57" s="186" t="s">
        <v>149</v>
      </c>
      <c r="E57" s="423" t="s">
        <v>143</v>
      </c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9"/>
      <c r="U57" s="296">
        <v>2</v>
      </c>
      <c r="V57" s="297"/>
      <c r="W57" s="314"/>
      <c r="X57" s="313"/>
      <c r="Y57" s="296"/>
      <c r="Z57" s="313"/>
      <c r="AA57" s="296"/>
      <c r="AB57" s="313"/>
      <c r="AC57" s="296">
        <v>7.5</v>
      </c>
      <c r="AD57" s="313"/>
      <c r="AE57" s="296">
        <f t="shared" si="19"/>
        <v>225</v>
      </c>
      <c r="AF57" s="297"/>
      <c r="AG57" s="296">
        <f t="shared" si="20"/>
        <v>126</v>
      </c>
      <c r="AH57" s="297"/>
      <c r="AI57" s="296">
        <v>54</v>
      </c>
      <c r="AJ57" s="297"/>
      <c r="AK57" s="296">
        <v>36</v>
      </c>
      <c r="AL57" s="297"/>
      <c r="AM57" s="314">
        <v>36</v>
      </c>
      <c r="AN57" s="313"/>
      <c r="AO57" s="296">
        <f t="shared" si="21"/>
        <v>99</v>
      </c>
      <c r="AP57" s="297"/>
      <c r="AQ57" s="296"/>
      <c r="AR57" s="313"/>
      <c r="AS57" s="314">
        <v>7</v>
      </c>
      <c r="AT57" s="313"/>
      <c r="AU57" s="296"/>
      <c r="AV57" s="313"/>
      <c r="AW57" s="314"/>
      <c r="AX57" s="313"/>
      <c r="AY57" s="296"/>
      <c r="AZ57" s="313"/>
      <c r="BA57" s="314"/>
      <c r="BB57" s="313"/>
      <c r="BC57" s="296"/>
      <c r="BD57" s="313"/>
      <c r="BE57" s="314"/>
      <c r="BF57" s="297"/>
      <c r="BG57" s="59"/>
      <c r="BH57" s="228"/>
      <c r="BI57" s="127"/>
      <c r="BJ57" s="127"/>
    </row>
    <row r="58" spans="1:64" s="9" customFormat="1" ht="25.5" customHeight="1">
      <c r="A58" s="59"/>
      <c r="B58" s="221"/>
      <c r="C58" s="223"/>
      <c r="D58" s="186" t="s">
        <v>150</v>
      </c>
      <c r="E58" s="423" t="s">
        <v>144</v>
      </c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9"/>
      <c r="U58" s="296">
        <v>2</v>
      </c>
      <c r="V58" s="297"/>
      <c r="W58" s="314"/>
      <c r="X58" s="313"/>
      <c r="Y58" s="296"/>
      <c r="Z58" s="313"/>
      <c r="AA58" s="296"/>
      <c r="AB58" s="313"/>
      <c r="AC58" s="296">
        <v>6.5</v>
      </c>
      <c r="AD58" s="313"/>
      <c r="AE58" s="296">
        <f t="shared" si="19"/>
        <v>195</v>
      </c>
      <c r="AF58" s="297"/>
      <c r="AG58" s="296">
        <f t="shared" si="20"/>
        <v>126</v>
      </c>
      <c r="AH58" s="297"/>
      <c r="AI58" s="296">
        <v>54</v>
      </c>
      <c r="AJ58" s="297"/>
      <c r="AK58" s="296">
        <v>36</v>
      </c>
      <c r="AL58" s="297"/>
      <c r="AM58" s="314">
        <v>36</v>
      </c>
      <c r="AN58" s="313"/>
      <c r="AO58" s="296">
        <f t="shared" si="21"/>
        <v>69</v>
      </c>
      <c r="AP58" s="297"/>
      <c r="AQ58" s="296"/>
      <c r="AR58" s="313"/>
      <c r="AS58" s="314">
        <v>7</v>
      </c>
      <c r="AT58" s="313"/>
      <c r="AU58" s="296"/>
      <c r="AV58" s="313"/>
      <c r="AW58" s="314"/>
      <c r="AX58" s="313"/>
      <c r="AY58" s="296"/>
      <c r="AZ58" s="313"/>
      <c r="BA58" s="314"/>
      <c r="BB58" s="313"/>
      <c r="BC58" s="296"/>
      <c r="BD58" s="313"/>
      <c r="BE58" s="314"/>
      <c r="BF58" s="297"/>
      <c r="BG58" s="59"/>
      <c r="BH58" s="228"/>
      <c r="BI58" s="127"/>
      <c r="BJ58" s="127"/>
    </row>
    <row r="59" spans="1:64" s="9" customFormat="1" ht="25.5" customHeight="1">
      <c r="A59" s="59"/>
      <c r="B59" s="221"/>
      <c r="C59" s="223"/>
      <c r="D59" s="186" t="s">
        <v>151</v>
      </c>
      <c r="E59" s="423" t="s">
        <v>288</v>
      </c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9"/>
      <c r="U59" s="296"/>
      <c r="V59" s="297"/>
      <c r="W59" s="314" t="s">
        <v>296</v>
      </c>
      <c r="X59" s="313"/>
      <c r="Y59" s="296"/>
      <c r="Z59" s="313"/>
      <c r="AA59" s="296"/>
      <c r="AB59" s="313"/>
      <c r="AC59" s="296">
        <v>4</v>
      </c>
      <c r="AD59" s="313"/>
      <c r="AE59" s="296">
        <f t="shared" si="19"/>
        <v>120</v>
      </c>
      <c r="AF59" s="297"/>
      <c r="AG59" s="296"/>
      <c r="AH59" s="297"/>
      <c r="AI59" s="296"/>
      <c r="AJ59" s="297"/>
      <c r="AK59" s="296"/>
      <c r="AL59" s="297"/>
      <c r="AM59" s="314"/>
      <c r="AN59" s="313"/>
      <c r="AO59" s="296"/>
      <c r="AP59" s="297"/>
      <c r="AQ59" s="296"/>
      <c r="AR59" s="313"/>
      <c r="AS59" s="314"/>
      <c r="AT59" s="313"/>
      <c r="AU59" s="296"/>
      <c r="AV59" s="313"/>
      <c r="AW59" s="314"/>
      <c r="AX59" s="313"/>
      <c r="AY59" s="296"/>
      <c r="AZ59" s="313"/>
      <c r="BA59" s="314"/>
      <c r="BB59" s="313"/>
      <c r="BC59" s="296"/>
      <c r="BD59" s="313"/>
      <c r="BE59" s="314"/>
      <c r="BF59" s="297"/>
      <c r="BG59" s="59"/>
      <c r="BH59" s="228"/>
      <c r="BI59" s="127"/>
      <c r="BJ59" s="127"/>
    </row>
    <row r="60" spans="1:64" s="9" customFormat="1" ht="25.5" customHeight="1">
      <c r="A60" s="59"/>
      <c r="B60" s="221"/>
      <c r="C60" s="223"/>
      <c r="D60" s="186" t="s">
        <v>152</v>
      </c>
      <c r="E60" s="423" t="s">
        <v>145</v>
      </c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9"/>
      <c r="U60" s="296">
        <v>3</v>
      </c>
      <c r="V60" s="297"/>
      <c r="W60" s="314"/>
      <c r="X60" s="313"/>
      <c r="Y60" s="296"/>
      <c r="Z60" s="313"/>
      <c r="AA60" s="296"/>
      <c r="AB60" s="313"/>
      <c r="AC60" s="296">
        <v>4.5</v>
      </c>
      <c r="AD60" s="313"/>
      <c r="AE60" s="296">
        <f t="shared" si="19"/>
        <v>135</v>
      </c>
      <c r="AF60" s="297"/>
      <c r="AG60" s="296">
        <f t="shared" si="20"/>
        <v>72</v>
      </c>
      <c r="AH60" s="297"/>
      <c r="AI60" s="296">
        <v>36</v>
      </c>
      <c r="AJ60" s="297"/>
      <c r="AK60" s="296">
        <v>18</v>
      </c>
      <c r="AL60" s="297"/>
      <c r="AM60" s="314">
        <v>18</v>
      </c>
      <c r="AN60" s="313"/>
      <c r="AO60" s="296">
        <f t="shared" si="21"/>
        <v>63</v>
      </c>
      <c r="AP60" s="297"/>
      <c r="AQ60" s="296"/>
      <c r="AR60" s="313"/>
      <c r="AS60" s="314"/>
      <c r="AT60" s="313"/>
      <c r="AU60" s="296">
        <v>4</v>
      </c>
      <c r="AV60" s="313"/>
      <c r="AW60" s="314"/>
      <c r="AX60" s="313"/>
      <c r="AY60" s="296"/>
      <c r="AZ60" s="313"/>
      <c r="BA60" s="314"/>
      <c r="BB60" s="313"/>
      <c r="BC60" s="296"/>
      <c r="BD60" s="313"/>
      <c r="BE60" s="314"/>
      <c r="BF60" s="297"/>
      <c r="BG60" s="59"/>
      <c r="BH60" s="228"/>
      <c r="BI60" s="127"/>
      <c r="BJ60" s="127"/>
    </row>
    <row r="61" spans="1:64" s="9" customFormat="1" ht="25.5" customHeight="1">
      <c r="A61" s="59"/>
      <c r="B61" s="221"/>
      <c r="C61" s="223"/>
      <c r="D61" s="187" t="s">
        <v>153</v>
      </c>
      <c r="E61" s="291" t="s">
        <v>146</v>
      </c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3"/>
      <c r="U61" s="294">
        <v>3</v>
      </c>
      <c r="V61" s="295"/>
      <c r="W61" s="287"/>
      <c r="X61" s="289"/>
      <c r="Y61" s="288"/>
      <c r="Z61" s="290"/>
      <c r="AA61" s="287"/>
      <c r="AB61" s="290"/>
      <c r="AC61" s="287">
        <v>6</v>
      </c>
      <c r="AD61" s="287"/>
      <c r="AE61" s="296">
        <f t="shared" si="19"/>
        <v>180</v>
      </c>
      <c r="AF61" s="297"/>
      <c r="AG61" s="296">
        <f t="shared" si="20"/>
        <v>108</v>
      </c>
      <c r="AH61" s="297"/>
      <c r="AI61" s="288">
        <v>54</v>
      </c>
      <c r="AJ61" s="290"/>
      <c r="AK61" s="288">
        <v>36</v>
      </c>
      <c r="AL61" s="290"/>
      <c r="AM61" s="286">
        <v>18</v>
      </c>
      <c r="AN61" s="290"/>
      <c r="AO61" s="296">
        <f t="shared" si="21"/>
        <v>72</v>
      </c>
      <c r="AP61" s="297"/>
      <c r="AQ61" s="288"/>
      <c r="AR61" s="289"/>
      <c r="AS61" s="286"/>
      <c r="AT61" s="290"/>
      <c r="AU61" s="288">
        <v>6</v>
      </c>
      <c r="AV61" s="289"/>
      <c r="AW61" s="286"/>
      <c r="AX61" s="290"/>
      <c r="AY61" s="288"/>
      <c r="AZ61" s="289"/>
      <c r="BA61" s="286"/>
      <c r="BB61" s="287"/>
      <c r="BC61" s="288"/>
      <c r="BD61" s="289"/>
      <c r="BE61" s="287"/>
      <c r="BF61" s="290"/>
      <c r="BG61" s="59"/>
      <c r="BH61" s="228"/>
      <c r="BI61" s="127"/>
      <c r="BJ61" s="127"/>
    </row>
    <row r="62" spans="1:64" s="9" customFormat="1" ht="25.5" customHeight="1" thickBot="1">
      <c r="A62" s="59"/>
      <c r="B62" s="221"/>
      <c r="C62" s="223"/>
      <c r="D62" s="188" t="s">
        <v>154</v>
      </c>
      <c r="E62" s="686" t="s">
        <v>103</v>
      </c>
      <c r="F62" s="687"/>
      <c r="G62" s="687"/>
      <c r="H62" s="687"/>
      <c r="I62" s="687"/>
      <c r="J62" s="687"/>
      <c r="K62" s="687"/>
      <c r="L62" s="687"/>
      <c r="M62" s="687"/>
      <c r="N62" s="687"/>
      <c r="O62" s="687"/>
      <c r="P62" s="687"/>
      <c r="Q62" s="687"/>
      <c r="R62" s="687"/>
      <c r="S62" s="687"/>
      <c r="T62" s="688"/>
      <c r="U62" s="667"/>
      <c r="V62" s="668"/>
      <c r="W62" s="653" t="s">
        <v>301</v>
      </c>
      <c r="X62" s="684"/>
      <c r="Y62" s="685"/>
      <c r="Z62" s="654"/>
      <c r="AA62" s="653"/>
      <c r="AB62" s="654"/>
      <c r="AC62" s="653">
        <v>4</v>
      </c>
      <c r="AD62" s="653"/>
      <c r="AE62" s="425">
        <f t="shared" si="19"/>
        <v>120</v>
      </c>
      <c r="AF62" s="428"/>
      <c r="AG62" s="425"/>
      <c r="AH62" s="428"/>
      <c r="AI62" s="685"/>
      <c r="AJ62" s="654"/>
      <c r="AK62" s="685"/>
      <c r="AL62" s="654"/>
      <c r="AM62" s="690"/>
      <c r="AN62" s="654"/>
      <c r="AO62" s="425"/>
      <c r="AP62" s="428"/>
      <c r="AQ62" s="623"/>
      <c r="AR62" s="624"/>
      <c r="AS62" s="628"/>
      <c r="AT62" s="624"/>
      <c r="AU62" s="623"/>
      <c r="AV62" s="624"/>
      <c r="AW62" s="628"/>
      <c r="AX62" s="624"/>
      <c r="AY62" s="623"/>
      <c r="AZ62" s="624"/>
      <c r="BA62" s="628"/>
      <c r="BB62" s="624"/>
      <c r="BC62" s="623"/>
      <c r="BD62" s="624"/>
      <c r="BE62" s="628"/>
      <c r="BF62" s="622"/>
      <c r="BG62" s="59"/>
      <c r="BH62" s="228"/>
      <c r="BI62" s="127"/>
      <c r="BJ62" s="127"/>
    </row>
    <row r="63" spans="1:64" s="9" customFormat="1" ht="25.5" customHeight="1" thickBot="1">
      <c r="A63" s="59"/>
      <c r="B63" s="221"/>
      <c r="C63" s="223"/>
      <c r="D63" s="307" t="s">
        <v>99</v>
      </c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9"/>
      <c r="U63" s="298">
        <v>5</v>
      </c>
      <c r="V63" s="301"/>
      <c r="W63" s="310">
        <v>0</v>
      </c>
      <c r="X63" s="299"/>
      <c r="Y63" s="298">
        <f>SUM(Y55:Z62)</f>
        <v>0</v>
      </c>
      <c r="Z63" s="299"/>
      <c r="AA63" s="298">
        <f>SUM(AA55:AB62)</f>
        <v>0</v>
      </c>
      <c r="AB63" s="299"/>
      <c r="AC63" s="298">
        <f>SUM(AC55:AD62)</f>
        <v>42.5</v>
      </c>
      <c r="AD63" s="299"/>
      <c r="AE63" s="298">
        <f>SUM(AE55:AF62)</f>
        <v>1275</v>
      </c>
      <c r="AF63" s="299"/>
      <c r="AG63" s="298">
        <f>SUM(AG55:AH62)</f>
        <v>576</v>
      </c>
      <c r="AH63" s="299"/>
      <c r="AI63" s="298">
        <f>SUM(AI55:AJ62)</f>
        <v>270</v>
      </c>
      <c r="AJ63" s="299"/>
      <c r="AK63" s="298">
        <f>SUM(AK55:AL62)</f>
        <v>180</v>
      </c>
      <c r="AL63" s="299"/>
      <c r="AM63" s="298">
        <f>SUM(AM55:AN62)</f>
        <v>126</v>
      </c>
      <c r="AN63" s="299"/>
      <c r="AO63" s="298">
        <f>SUM(AO55:AP62)</f>
        <v>399</v>
      </c>
      <c r="AP63" s="299"/>
      <c r="AQ63" s="298">
        <f>SUM(AQ55:AR62)</f>
        <v>8</v>
      </c>
      <c r="AR63" s="299"/>
      <c r="AS63" s="298">
        <f>SUM(AS55:AT62)</f>
        <v>14</v>
      </c>
      <c r="AT63" s="299"/>
      <c r="AU63" s="298">
        <f>SUM(AU55:AV62)</f>
        <v>10</v>
      </c>
      <c r="AV63" s="299"/>
      <c r="AW63" s="298">
        <f>SUM(AW55:AX62)</f>
        <v>0</v>
      </c>
      <c r="AX63" s="299"/>
      <c r="AY63" s="298">
        <f>SUM(AY55:AZ62)</f>
        <v>0</v>
      </c>
      <c r="AZ63" s="299"/>
      <c r="BA63" s="298">
        <f>SUM(BA55:BB62)</f>
        <v>0</v>
      </c>
      <c r="BB63" s="299"/>
      <c r="BC63" s="298">
        <f>SUM(BC55:BD62)</f>
        <v>0</v>
      </c>
      <c r="BD63" s="299"/>
      <c r="BE63" s="298">
        <f>SUM(BE55:BF62)</f>
        <v>0</v>
      </c>
      <c r="BF63" s="301"/>
      <c r="BG63" s="59"/>
      <c r="BH63" s="228"/>
      <c r="BI63" s="127"/>
      <c r="BJ63" s="127"/>
    </row>
    <row r="64" spans="1:64" s="59" customFormat="1" ht="25.5" customHeight="1" thickBot="1">
      <c r="B64" s="221"/>
      <c r="C64" s="223"/>
      <c r="D64" s="302" t="s">
        <v>136</v>
      </c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6"/>
      <c r="BH64" s="228"/>
      <c r="BI64" s="127"/>
      <c r="BJ64" s="127"/>
    </row>
    <row r="65" spans="1:63" s="9" customFormat="1" ht="25.5" customHeight="1">
      <c r="A65" s="59"/>
      <c r="B65" s="221"/>
      <c r="C65" s="223"/>
      <c r="D65" s="188" t="s">
        <v>155</v>
      </c>
      <c r="E65" s="291" t="s">
        <v>100</v>
      </c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88"/>
      <c r="V65" s="290"/>
      <c r="W65" s="287" t="s">
        <v>301</v>
      </c>
      <c r="X65" s="290"/>
      <c r="Y65" s="288"/>
      <c r="Z65" s="290"/>
      <c r="AA65" s="288"/>
      <c r="AB65" s="290"/>
      <c r="AC65" s="288">
        <v>2</v>
      </c>
      <c r="AD65" s="290"/>
      <c r="AE65" s="288">
        <f>AC65*30</f>
        <v>60</v>
      </c>
      <c r="AF65" s="290"/>
      <c r="AG65" s="288"/>
      <c r="AH65" s="290"/>
      <c r="AI65" s="288"/>
      <c r="AJ65" s="290"/>
      <c r="AK65" s="288"/>
      <c r="AL65" s="290"/>
      <c r="AM65" s="288"/>
      <c r="AN65" s="290"/>
      <c r="AO65" s="288"/>
      <c r="AP65" s="290"/>
      <c r="AQ65" s="288"/>
      <c r="AR65" s="289"/>
      <c r="AS65" s="287"/>
      <c r="AT65" s="289"/>
      <c r="AU65" s="288"/>
      <c r="AV65" s="289"/>
      <c r="AW65" s="287"/>
      <c r="AX65" s="289"/>
      <c r="AY65" s="288"/>
      <c r="AZ65" s="289"/>
      <c r="BA65" s="287"/>
      <c r="BB65" s="289"/>
      <c r="BC65" s="288"/>
      <c r="BD65" s="289"/>
      <c r="BE65" s="287"/>
      <c r="BF65" s="290"/>
      <c r="BG65" s="59"/>
      <c r="BH65" s="228"/>
      <c r="BI65" s="127"/>
      <c r="BJ65" s="127"/>
    </row>
    <row r="66" spans="1:63" s="9" customFormat="1" ht="25.5" customHeight="1">
      <c r="A66" s="59"/>
      <c r="B66" s="221"/>
      <c r="C66" s="223"/>
      <c r="D66" s="188" t="s">
        <v>156</v>
      </c>
      <c r="E66" s="625" t="s">
        <v>93</v>
      </c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7"/>
      <c r="U66" s="296"/>
      <c r="V66" s="297"/>
      <c r="W66" s="314">
        <v>6</v>
      </c>
      <c r="X66" s="313"/>
      <c r="Y66" s="296"/>
      <c r="Z66" s="313"/>
      <c r="AA66" s="296"/>
      <c r="AB66" s="313"/>
      <c r="AC66" s="296">
        <v>7.5</v>
      </c>
      <c r="AD66" s="297"/>
      <c r="AE66" s="296">
        <f>AC66*30</f>
        <v>225</v>
      </c>
      <c r="AF66" s="297"/>
      <c r="AG66" s="296"/>
      <c r="AH66" s="297"/>
      <c r="AI66" s="296"/>
      <c r="AJ66" s="297"/>
      <c r="AK66" s="296"/>
      <c r="AL66" s="297"/>
      <c r="AM66" s="314"/>
      <c r="AN66" s="313"/>
      <c r="AO66" s="296">
        <f>AE66-AG66</f>
        <v>225</v>
      </c>
      <c r="AP66" s="297"/>
      <c r="AQ66" s="296"/>
      <c r="AR66" s="313"/>
      <c r="AS66" s="314"/>
      <c r="AT66" s="313"/>
      <c r="AU66" s="296"/>
      <c r="AV66" s="313"/>
      <c r="AW66" s="314"/>
      <c r="AX66" s="313"/>
      <c r="AY66" s="296"/>
      <c r="AZ66" s="313"/>
      <c r="BA66" s="314" t="s">
        <v>295</v>
      </c>
      <c r="BB66" s="313"/>
      <c r="BC66" s="296"/>
      <c r="BD66" s="313"/>
      <c r="BE66" s="314"/>
      <c r="BF66" s="297"/>
      <c r="BG66" s="59"/>
      <c r="BH66" s="228"/>
      <c r="BI66" s="127"/>
      <c r="BJ66" s="127"/>
    </row>
    <row r="67" spans="1:63" s="9" customFormat="1" ht="25.5" customHeight="1" thickBot="1">
      <c r="A67" s="59"/>
      <c r="B67" s="221"/>
      <c r="C67" s="223"/>
      <c r="D67" s="188" t="s">
        <v>157</v>
      </c>
      <c r="E67" s="625" t="s">
        <v>77</v>
      </c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7"/>
      <c r="U67" s="623"/>
      <c r="V67" s="622"/>
      <c r="W67" s="628"/>
      <c r="X67" s="624"/>
      <c r="Y67" s="623"/>
      <c r="Z67" s="624"/>
      <c r="AA67" s="623"/>
      <c r="AB67" s="624"/>
      <c r="AC67" s="623">
        <v>6</v>
      </c>
      <c r="AD67" s="622"/>
      <c r="AE67" s="623">
        <f>AC67*30</f>
        <v>180</v>
      </c>
      <c r="AF67" s="622"/>
      <c r="AG67" s="623"/>
      <c r="AH67" s="622"/>
      <c r="AI67" s="623"/>
      <c r="AJ67" s="622"/>
      <c r="AK67" s="623"/>
      <c r="AL67" s="622"/>
      <c r="AM67" s="628"/>
      <c r="AN67" s="624"/>
      <c r="AO67" s="623">
        <f>AE67-AG67</f>
        <v>180</v>
      </c>
      <c r="AP67" s="622"/>
      <c r="AQ67" s="623"/>
      <c r="AR67" s="624"/>
      <c r="AS67" s="628"/>
      <c r="AT67" s="624"/>
      <c r="AU67" s="623"/>
      <c r="AV67" s="624"/>
      <c r="AW67" s="628"/>
      <c r="AX67" s="624"/>
      <c r="AY67" s="623"/>
      <c r="AZ67" s="624"/>
      <c r="BA67" s="628" t="s">
        <v>295</v>
      </c>
      <c r="BB67" s="624"/>
      <c r="BC67" s="623"/>
      <c r="BD67" s="624"/>
      <c r="BE67" s="628"/>
      <c r="BF67" s="622"/>
      <c r="BG67" s="59"/>
      <c r="BH67" s="228"/>
      <c r="BI67" s="127"/>
      <c r="BJ67" s="127"/>
    </row>
    <row r="68" spans="1:63" s="6" customFormat="1" ht="25.5" customHeight="1" thickBot="1">
      <c r="A68" s="41"/>
      <c r="B68" s="221"/>
      <c r="C68" s="223"/>
      <c r="D68" s="307" t="s">
        <v>99</v>
      </c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9"/>
      <c r="U68" s="298">
        <v>0</v>
      </c>
      <c r="V68" s="301"/>
      <c r="W68" s="310">
        <v>0</v>
      </c>
      <c r="X68" s="310"/>
      <c r="Y68" s="298">
        <f>SUM(Y65:Z67)</f>
        <v>0</v>
      </c>
      <c r="Z68" s="301"/>
      <c r="AA68" s="298">
        <f>SUM(AA65:AB67)</f>
        <v>0</v>
      </c>
      <c r="AB68" s="301"/>
      <c r="AC68" s="298">
        <f>SUM(AC65:AD67)</f>
        <v>15.5</v>
      </c>
      <c r="AD68" s="301"/>
      <c r="AE68" s="298">
        <f>SUM(AE65:AF67)</f>
        <v>465</v>
      </c>
      <c r="AF68" s="301"/>
      <c r="AG68" s="298">
        <f>SUM(AG65:AH67)</f>
        <v>0</v>
      </c>
      <c r="AH68" s="301"/>
      <c r="AI68" s="298">
        <f>SUM(AI65:AJ67)</f>
        <v>0</v>
      </c>
      <c r="AJ68" s="301"/>
      <c r="AK68" s="298">
        <f>SUM(AK65:AL67)</f>
        <v>0</v>
      </c>
      <c r="AL68" s="301"/>
      <c r="AM68" s="298">
        <f>SUM(AM65:AN67)</f>
        <v>0</v>
      </c>
      <c r="AN68" s="301"/>
      <c r="AO68" s="298">
        <f>SUM(AO65:AP67)</f>
        <v>405</v>
      </c>
      <c r="AP68" s="301"/>
      <c r="AQ68" s="298">
        <f>SUM(AQ65:AR67)</f>
        <v>0</v>
      </c>
      <c r="AR68" s="299"/>
      <c r="AS68" s="300">
        <f>SUM(AS65:AT67)</f>
        <v>0</v>
      </c>
      <c r="AT68" s="301"/>
      <c r="AU68" s="298">
        <f>SUM(AU65:AV67)</f>
        <v>0</v>
      </c>
      <c r="AV68" s="299"/>
      <c r="AW68" s="300">
        <f>SUM(AW65:AX67)</f>
        <v>0</v>
      </c>
      <c r="AX68" s="301"/>
      <c r="AY68" s="298">
        <f>SUM(AY65:AZ67)</f>
        <v>0</v>
      </c>
      <c r="AZ68" s="299"/>
      <c r="BA68" s="300">
        <f>SUM(BA65:BB67)</f>
        <v>0</v>
      </c>
      <c r="BB68" s="301"/>
      <c r="BC68" s="298">
        <f>SUM(BC65:BD67)</f>
        <v>0</v>
      </c>
      <c r="BD68" s="299"/>
      <c r="BE68" s="300">
        <f>SUM(BE65:BF67)</f>
        <v>0</v>
      </c>
      <c r="BF68" s="301"/>
      <c r="BG68" s="41"/>
      <c r="BH68" s="228"/>
      <c r="BI68" s="126"/>
      <c r="BJ68" s="126"/>
      <c r="BK68" s="29"/>
    </row>
    <row r="69" spans="1:63" s="59" customFormat="1" ht="27" customHeight="1" thickBot="1">
      <c r="B69" s="221"/>
      <c r="D69" s="696" t="s">
        <v>106</v>
      </c>
      <c r="E69" s="697"/>
      <c r="F69" s="697"/>
      <c r="G69" s="697"/>
      <c r="H69" s="697"/>
      <c r="I69" s="697"/>
      <c r="J69" s="697"/>
      <c r="K69" s="697"/>
      <c r="L69" s="697"/>
      <c r="M69" s="697"/>
      <c r="N69" s="697"/>
      <c r="O69" s="697"/>
      <c r="P69" s="697"/>
      <c r="Q69" s="697"/>
      <c r="R69" s="697"/>
      <c r="S69" s="697"/>
      <c r="T69" s="697"/>
      <c r="U69" s="698"/>
      <c r="V69" s="698"/>
      <c r="W69" s="697"/>
      <c r="X69" s="697"/>
      <c r="Y69" s="697"/>
      <c r="Z69" s="697"/>
      <c r="AA69" s="697"/>
      <c r="AB69" s="697"/>
      <c r="AC69" s="697"/>
      <c r="AD69" s="697"/>
      <c r="AE69" s="697"/>
      <c r="AF69" s="697"/>
      <c r="AG69" s="697"/>
      <c r="AH69" s="697"/>
      <c r="AI69" s="697"/>
      <c r="AJ69" s="697"/>
      <c r="AK69" s="697"/>
      <c r="AL69" s="697"/>
      <c r="AM69" s="697"/>
      <c r="AN69" s="697"/>
      <c r="AO69" s="697"/>
      <c r="AP69" s="697"/>
      <c r="AQ69" s="697"/>
      <c r="AR69" s="697"/>
      <c r="AS69" s="697"/>
      <c r="AT69" s="697"/>
      <c r="AU69" s="697"/>
      <c r="AV69" s="697"/>
      <c r="AW69" s="697"/>
      <c r="AX69" s="697"/>
      <c r="AY69" s="697"/>
      <c r="AZ69" s="697"/>
      <c r="BA69" s="697"/>
      <c r="BB69" s="697"/>
      <c r="BC69" s="698"/>
      <c r="BD69" s="698"/>
      <c r="BE69" s="698"/>
      <c r="BF69" s="699"/>
      <c r="BH69" s="228"/>
      <c r="BI69" s="127"/>
      <c r="BJ69" s="127"/>
      <c r="BK69" s="29"/>
    </row>
    <row r="70" spans="1:63" s="9" customFormat="1" ht="25.5" customHeight="1">
      <c r="A70" s="59"/>
      <c r="B70" s="221"/>
      <c r="C70" s="224"/>
      <c r="D70" s="188" t="s">
        <v>158</v>
      </c>
      <c r="E70" s="683" t="s">
        <v>286</v>
      </c>
      <c r="F70" s="672"/>
      <c r="G70" s="672"/>
      <c r="H70" s="672"/>
      <c r="I70" s="672"/>
      <c r="J70" s="672"/>
      <c r="K70" s="672"/>
      <c r="L70" s="672"/>
      <c r="M70" s="672"/>
      <c r="N70" s="672"/>
      <c r="O70" s="672"/>
      <c r="P70" s="672"/>
      <c r="Q70" s="672"/>
      <c r="R70" s="672"/>
      <c r="S70" s="672"/>
      <c r="T70" s="672"/>
      <c r="U70" s="352"/>
      <c r="V70" s="353"/>
      <c r="W70" s="327" t="s">
        <v>293</v>
      </c>
      <c r="X70" s="354"/>
      <c r="Y70" s="352"/>
      <c r="Z70" s="353"/>
      <c r="AA70" s="327"/>
      <c r="AB70" s="354"/>
      <c r="AC70" s="315">
        <v>2</v>
      </c>
      <c r="AD70" s="316"/>
      <c r="AE70" s="315">
        <f>AC70*30</f>
        <v>60</v>
      </c>
      <c r="AF70" s="316"/>
      <c r="AG70" s="328"/>
      <c r="AH70" s="328"/>
      <c r="AI70" s="315"/>
      <c r="AJ70" s="316"/>
      <c r="AK70" s="328"/>
      <c r="AL70" s="328"/>
      <c r="AM70" s="315"/>
      <c r="AN70" s="316"/>
      <c r="AO70" s="328"/>
      <c r="AP70" s="328"/>
      <c r="AQ70" s="651"/>
      <c r="AR70" s="652"/>
      <c r="AS70" s="659"/>
      <c r="AT70" s="660"/>
      <c r="AU70" s="689"/>
      <c r="AV70" s="652"/>
      <c r="AW70" s="659"/>
      <c r="AX70" s="689"/>
      <c r="AY70" s="651"/>
      <c r="AZ70" s="652"/>
      <c r="BA70" s="659"/>
      <c r="BB70" s="660"/>
      <c r="BC70" s="651"/>
      <c r="BD70" s="652"/>
      <c r="BE70" s="689"/>
      <c r="BF70" s="660"/>
      <c r="BG70" s="59"/>
      <c r="BH70" s="228"/>
      <c r="BI70" s="127"/>
      <c r="BJ70" s="127"/>
      <c r="BK70" s="29"/>
    </row>
    <row r="71" spans="1:63" s="9" customFormat="1" ht="25.5" customHeight="1">
      <c r="A71" s="59"/>
      <c r="B71" s="221"/>
      <c r="C71" s="225"/>
      <c r="D71" s="188" t="s">
        <v>159</v>
      </c>
      <c r="E71" s="423" t="s">
        <v>285</v>
      </c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329"/>
      <c r="V71" s="330"/>
      <c r="W71" s="313" t="s">
        <v>294</v>
      </c>
      <c r="X71" s="317"/>
      <c r="Y71" s="329"/>
      <c r="Z71" s="330"/>
      <c r="AA71" s="313"/>
      <c r="AB71" s="317"/>
      <c r="AC71" s="329">
        <v>2</v>
      </c>
      <c r="AD71" s="330"/>
      <c r="AE71" s="296">
        <f t="shared" ref="AE71:AE78" si="22">AC71*30</f>
        <v>60</v>
      </c>
      <c r="AF71" s="297"/>
      <c r="AG71" s="296"/>
      <c r="AH71" s="297"/>
      <c r="AI71" s="296"/>
      <c r="AJ71" s="297"/>
      <c r="AK71" s="314"/>
      <c r="AL71" s="314"/>
      <c r="AM71" s="296"/>
      <c r="AN71" s="297"/>
      <c r="AO71" s="296"/>
      <c r="AP71" s="297"/>
      <c r="AQ71" s="296"/>
      <c r="AR71" s="313"/>
      <c r="AS71" s="314"/>
      <c r="AT71" s="297"/>
      <c r="AU71" s="296"/>
      <c r="AV71" s="313"/>
      <c r="AW71" s="314"/>
      <c r="AX71" s="313"/>
      <c r="AY71" s="296"/>
      <c r="AZ71" s="313"/>
      <c r="BA71" s="314"/>
      <c r="BB71" s="313"/>
      <c r="BC71" s="296"/>
      <c r="BD71" s="313"/>
      <c r="BE71" s="314"/>
      <c r="BF71" s="297"/>
      <c r="BG71" s="59"/>
      <c r="BH71" s="228"/>
      <c r="BI71" s="127"/>
      <c r="BJ71" s="127"/>
    </row>
    <row r="72" spans="1:63" s="9" customFormat="1" ht="25.5" customHeight="1">
      <c r="A72" s="59"/>
      <c r="B72" s="221"/>
      <c r="C72" s="225"/>
      <c r="D72" s="188" t="s">
        <v>160</v>
      </c>
      <c r="E72" s="423" t="s">
        <v>287</v>
      </c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329"/>
      <c r="V72" s="330"/>
      <c r="W72" s="313" t="s">
        <v>296</v>
      </c>
      <c r="X72" s="317"/>
      <c r="Y72" s="329"/>
      <c r="Z72" s="330"/>
      <c r="AA72" s="313"/>
      <c r="AB72" s="317"/>
      <c r="AC72" s="329">
        <v>2</v>
      </c>
      <c r="AD72" s="330"/>
      <c r="AE72" s="296">
        <f t="shared" si="22"/>
        <v>60</v>
      </c>
      <c r="AF72" s="297"/>
      <c r="AG72" s="296"/>
      <c r="AH72" s="297"/>
      <c r="AI72" s="296"/>
      <c r="AJ72" s="297"/>
      <c r="AK72" s="314"/>
      <c r="AL72" s="314"/>
      <c r="AM72" s="296"/>
      <c r="AN72" s="297"/>
      <c r="AO72" s="296"/>
      <c r="AP72" s="297"/>
      <c r="AQ72" s="296"/>
      <c r="AR72" s="313"/>
      <c r="AS72" s="314"/>
      <c r="AT72" s="297"/>
      <c r="AU72" s="296"/>
      <c r="AV72" s="313"/>
      <c r="AW72" s="314"/>
      <c r="AX72" s="313"/>
      <c r="AY72" s="296"/>
      <c r="AZ72" s="313"/>
      <c r="BA72" s="314"/>
      <c r="BB72" s="313"/>
      <c r="BC72" s="296"/>
      <c r="BD72" s="313"/>
      <c r="BE72" s="314"/>
      <c r="BF72" s="297"/>
      <c r="BG72" s="59"/>
      <c r="BH72" s="228"/>
      <c r="BI72" s="127"/>
      <c r="BJ72" s="127"/>
    </row>
    <row r="73" spans="1:63" s="9" customFormat="1" ht="25.5" customHeight="1">
      <c r="A73" s="59"/>
      <c r="B73" s="59"/>
      <c r="C73" s="59"/>
      <c r="D73" s="188" t="s">
        <v>161</v>
      </c>
      <c r="E73" s="423" t="s">
        <v>104</v>
      </c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329"/>
      <c r="V73" s="330"/>
      <c r="W73" s="313">
        <v>2</v>
      </c>
      <c r="X73" s="317"/>
      <c r="Y73" s="329"/>
      <c r="Z73" s="330"/>
      <c r="AA73" s="313"/>
      <c r="AB73" s="317"/>
      <c r="AC73" s="329">
        <v>2</v>
      </c>
      <c r="AD73" s="330"/>
      <c r="AE73" s="296">
        <f t="shared" si="22"/>
        <v>60</v>
      </c>
      <c r="AF73" s="297"/>
      <c r="AG73" s="296">
        <f t="shared" ref="AG73:AG78" si="23">AI73+AK73+AM73</f>
        <v>36</v>
      </c>
      <c r="AH73" s="297"/>
      <c r="AI73" s="296">
        <v>18</v>
      </c>
      <c r="AJ73" s="297"/>
      <c r="AK73" s="314">
        <v>18</v>
      </c>
      <c r="AL73" s="314"/>
      <c r="AM73" s="296"/>
      <c r="AN73" s="297"/>
      <c r="AO73" s="296">
        <f t="shared" ref="AO73:AO78" si="24">AE73-AG73</f>
        <v>24</v>
      </c>
      <c r="AP73" s="297"/>
      <c r="AQ73" s="296"/>
      <c r="AR73" s="313"/>
      <c r="AS73" s="314">
        <v>2</v>
      </c>
      <c r="AT73" s="297"/>
      <c r="AU73" s="296"/>
      <c r="AV73" s="313"/>
      <c r="AW73" s="314"/>
      <c r="AX73" s="313"/>
      <c r="AY73" s="296"/>
      <c r="AZ73" s="313"/>
      <c r="BA73" s="314"/>
      <c r="BB73" s="313"/>
      <c r="BC73" s="296"/>
      <c r="BD73" s="313"/>
      <c r="BE73" s="314"/>
      <c r="BF73" s="297"/>
      <c r="BG73" s="59"/>
      <c r="BH73" s="228"/>
      <c r="BI73" s="127"/>
      <c r="BJ73" s="127"/>
    </row>
    <row r="74" spans="1:63" s="9" customFormat="1" ht="25.5" customHeight="1">
      <c r="A74" s="59"/>
      <c r="B74" s="219"/>
      <c r="C74" s="128"/>
      <c r="D74" s="188" t="s">
        <v>162</v>
      </c>
      <c r="E74" s="423" t="s">
        <v>289</v>
      </c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329"/>
      <c r="V74" s="330"/>
      <c r="W74" s="313" t="s">
        <v>296</v>
      </c>
      <c r="X74" s="317"/>
      <c r="Y74" s="329"/>
      <c r="Z74" s="330"/>
      <c r="AA74" s="313"/>
      <c r="AB74" s="317"/>
      <c r="AC74" s="329">
        <v>2</v>
      </c>
      <c r="AD74" s="330"/>
      <c r="AE74" s="296">
        <f t="shared" si="22"/>
        <v>60</v>
      </c>
      <c r="AF74" s="297"/>
      <c r="AG74" s="296"/>
      <c r="AH74" s="297"/>
      <c r="AI74" s="296"/>
      <c r="AJ74" s="297"/>
      <c r="AK74" s="314"/>
      <c r="AL74" s="314"/>
      <c r="AM74" s="296"/>
      <c r="AN74" s="297"/>
      <c r="AO74" s="296"/>
      <c r="AP74" s="297"/>
      <c r="AQ74" s="296"/>
      <c r="AR74" s="313"/>
      <c r="AS74" s="314"/>
      <c r="AT74" s="297"/>
      <c r="AU74" s="296"/>
      <c r="AV74" s="313"/>
      <c r="AW74" s="314"/>
      <c r="AX74" s="313"/>
      <c r="AY74" s="296"/>
      <c r="AZ74" s="313"/>
      <c r="BA74" s="314"/>
      <c r="BB74" s="313"/>
      <c r="BC74" s="296"/>
      <c r="BD74" s="313"/>
      <c r="BE74" s="314"/>
      <c r="BF74" s="297"/>
      <c r="BG74" s="59"/>
      <c r="BH74" s="228"/>
      <c r="BI74" s="127"/>
      <c r="BJ74" s="127"/>
    </row>
    <row r="75" spans="1:63" s="9" customFormat="1" ht="24.75" customHeight="1">
      <c r="A75" s="59"/>
      <c r="B75" s="219"/>
      <c r="C75" s="128"/>
      <c r="D75" s="188" t="s">
        <v>163</v>
      </c>
      <c r="E75" s="423" t="s">
        <v>314</v>
      </c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329"/>
      <c r="V75" s="330"/>
      <c r="W75" s="313" t="s">
        <v>299</v>
      </c>
      <c r="X75" s="317"/>
      <c r="Y75" s="329"/>
      <c r="Z75" s="330"/>
      <c r="AA75" s="313"/>
      <c r="AB75" s="317"/>
      <c r="AC75" s="329">
        <v>5</v>
      </c>
      <c r="AD75" s="330"/>
      <c r="AE75" s="296">
        <f t="shared" si="22"/>
        <v>150</v>
      </c>
      <c r="AF75" s="297"/>
      <c r="AG75" s="296"/>
      <c r="AH75" s="297"/>
      <c r="AI75" s="296"/>
      <c r="AJ75" s="297"/>
      <c r="AK75" s="314"/>
      <c r="AL75" s="314"/>
      <c r="AM75" s="296"/>
      <c r="AN75" s="297"/>
      <c r="AO75" s="296"/>
      <c r="AP75" s="297"/>
      <c r="AQ75" s="296"/>
      <c r="AR75" s="313"/>
      <c r="AS75" s="314"/>
      <c r="AT75" s="297"/>
      <c r="AU75" s="296"/>
      <c r="AV75" s="313"/>
      <c r="AW75" s="314"/>
      <c r="AX75" s="313"/>
      <c r="AY75" s="296"/>
      <c r="AZ75" s="313"/>
      <c r="BA75" s="314"/>
      <c r="BB75" s="313"/>
      <c r="BC75" s="296"/>
      <c r="BD75" s="313"/>
      <c r="BE75" s="314"/>
      <c r="BF75" s="297"/>
      <c r="BG75" s="59"/>
      <c r="BH75" s="228"/>
      <c r="BI75" s="127"/>
      <c r="BJ75" s="127"/>
    </row>
    <row r="76" spans="1:63" s="9" customFormat="1" ht="27.75" customHeight="1">
      <c r="A76" s="59"/>
      <c r="B76" s="219"/>
      <c r="C76" s="220"/>
      <c r="D76" s="188" t="s">
        <v>164</v>
      </c>
      <c r="E76" s="423" t="s">
        <v>275</v>
      </c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296"/>
      <c r="V76" s="297"/>
      <c r="W76" s="314" t="s">
        <v>294</v>
      </c>
      <c r="X76" s="314"/>
      <c r="Y76" s="296"/>
      <c r="Z76" s="297"/>
      <c r="AA76" s="314"/>
      <c r="AB76" s="314"/>
      <c r="AC76" s="296">
        <v>3</v>
      </c>
      <c r="AD76" s="297"/>
      <c r="AE76" s="296">
        <f t="shared" ref="AE76" si="25">AC76*30</f>
        <v>90</v>
      </c>
      <c r="AF76" s="297"/>
      <c r="AG76" s="296"/>
      <c r="AH76" s="297"/>
      <c r="AI76" s="296"/>
      <c r="AJ76" s="297"/>
      <c r="AK76" s="314"/>
      <c r="AL76" s="297"/>
      <c r="AM76" s="296"/>
      <c r="AN76" s="297"/>
      <c r="AO76" s="296"/>
      <c r="AP76" s="297"/>
      <c r="AQ76" s="296"/>
      <c r="AR76" s="313"/>
      <c r="AS76" s="317"/>
      <c r="AT76" s="297"/>
      <c r="AU76" s="296"/>
      <c r="AV76" s="313"/>
      <c r="AW76" s="317"/>
      <c r="AX76" s="297"/>
      <c r="AY76" s="296"/>
      <c r="AZ76" s="314"/>
      <c r="BA76" s="317"/>
      <c r="BB76" s="297"/>
      <c r="BC76" s="296"/>
      <c r="BD76" s="314"/>
      <c r="BE76" s="317"/>
      <c r="BF76" s="297"/>
      <c r="BG76" s="59"/>
      <c r="BH76" s="228"/>
      <c r="BI76" s="127"/>
      <c r="BJ76" s="127"/>
    </row>
    <row r="77" spans="1:63" s="9" customFormat="1" ht="27.75" customHeight="1">
      <c r="A77" s="59"/>
      <c r="B77" s="219"/>
      <c r="C77" s="220"/>
      <c r="D77" s="188" t="s">
        <v>164</v>
      </c>
      <c r="E77" s="423" t="s">
        <v>102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296"/>
      <c r="V77" s="297"/>
      <c r="W77" s="314">
        <v>2</v>
      </c>
      <c r="X77" s="314"/>
      <c r="Y77" s="296"/>
      <c r="Z77" s="297"/>
      <c r="AA77" s="314"/>
      <c r="AB77" s="314"/>
      <c r="AC77" s="296">
        <v>3</v>
      </c>
      <c r="AD77" s="297"/>
      <c r="AE77" s="296">
        <f t="shared" si="22"/>
        <v>90</v>
      </c>
      <c r="AF77" s="297"/>
      <c r="AG77" s="296">
        <f t="shared" si="23"/>
        <v>72</v>
      </c>
      <c r="AH77" s="297"/>
      <c r="AI77" s="296"/>
      <c r="AJ77" s="297"/>
      <c r="AK77" s="314">
        <v>72</v>
      </c>
      <c r="AL77" s="297"/>
      <c r="AM77" s="296"/>
      <c r="AN77" s="297"/>
      <c r="AO77" s="296">
        <f t="shared" si="24"/>
        <v>18</v>
      </c>
      <c r="AP77" s="297"/>
      <c r="AQ77" s="296">
        <v>2</v>
      </c>
      <c r="AR77" s="313"/>
      <c r="AS77" s="317">
        <v>2</v>
      </c>
      <c r="AT77" s="297"/>
      <c r="AU77" s="296"/>
      <c r="AV77" s="313"/>
      <c r="AW77" s="317"/>
      <c r="AX77" s="297"/>
      <c r="AY77" s="296"/>
      <c r="AZ77" s="314"/>
      <c r="BA77" s="317"/>
      <c r="BB77" s="297"/>
      <c r="BC77" s="296"/>
      <c r="BD77" s="314"/>
      <c r="BE77" s="317"/>
      <c r="BF77" s="297"/>
      <c r="BG77" s="59"/>
      <c r="BH77" s="228"/>
      <c r="BI77" s="127"/>
      <c r="BJ77" s="127"/>
    </row>
    <row r="78" spans="1:63" s="9" customFormat="1" ht="25.5" customHeight="1" thickBot="1">
      <c r="A78" s="59"/>
      <c r="B78" s="219"/>
      <c r="C78" s="220"/>
      <c r="D78" s="188" t="s">
        <v>165</v>
      </c>
      <c r="E78" s="423" t="s">
        <v>101</v>
      </c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296"/>
      <c r="V78" s="297"/>
      <c r="W78" s="314" t="s">
        <v>292</v>
      </c>
      <c r="X78" s="314"/>
      <c r="Y78" s="296"/>
      <c r="Z78" s="297"/>
      <c r="AA78" s="314"/>
      <c r="AB78" s="314"/>
      <c r="AC78" s="296">
        <v>4</v>
      </c>
      <c r="AD78" s="297"/>
      <c r="AE78" s="296">
        <f t="shared" si="22"/>
        <v>120</v>
      </c>
      <c r="AF78" s="297"/>
      <c r="AG78" s="296">
        <f t="shared" si="23"/>
        <v>90</v>
      </c>
      <c r="AH78" s="297"/>
      <c r="AI78" s="296"/>
      <c r="AJ78" s="297"/>
      <c r="AK78" s="314">
        <v>90</v>
      </c>
      <c r="AL78" s="297"/>
      <c r="AM78" s="296"/>
      <c r="AN78" s="297"/>
      <c r="AO78" s="296">
        <f t="shared" si="24"/>
        <v>30</v>
      </c>
      <c r="AP78" s="297"/>
      <c r="AQ78" s="296"/>
      <c r="AR78" s="313"/>
      <c r="AS78" s="317"/>
      <c r="AT78" s="297"/>
      <c r="AU78" s="296">
        <v>2</v>
      </c>
      <c r="AV78" s="313"/>
      <c r="AW78" s="314">
        <v>1</v>
      </c>
      <c r="AX78" s="313"/>
      <c r="AY78" s="296">
        <v>2</v>
      </c>
      <c r="AZ78" s="313"/>
      <c r="BA78" s="314"/>
      <c r="BB78" s="313"/>
      <c r="BC78" s="296"/>
      <c r="BD78" s="313"/>
      <c r="BE78" s="314"/>
      <c r="BF78" s="297"/>
      <c r="BG78" s="59"/>
      <c r="BH78" s="228"/>
      <c r="BI78" s="127"/>
      <c r="BJ78" s="127"/>
    </row>
    <row r="79" spans="1:63" s="9" customFormat="1" ht="25.5" customHeight="1" thickBot="1">
      <c r="A79" s="59"/>
      <c r="B79" s="219"/>
      <c r="C79" s="220"/>
      <c r="D79" s="307" t="s">
        <v>99</v>
      </c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9"/>
      <c r="U79" s="298">
        <v>0</v>
      </c>
      <c r="V79" s="301"/>
      <c r="W79" s="310">
        <v>4</v>
      </c>
      <c r="X79" s="310"/>
      <c r="Y79" s="298">
        <f>SUM(Y70:Z78)</f>
        <v>0</v>
      </c>
      <c r="Z79" s="301"/>
      <c r="AA79" s="298">
        <f>SUM(AA70:AB78)</f>
        <v>0</v>
      </c>
      <c r="AB79" s="301"/>
      <c r="AC79" s="298">
        <f>SUM(AC70:AD78)</f>
        <v>25</v>
      </c>
      <c r="AD79" s="301"/>
      <c r="AE79" s="298">
        <f>SUM(AE70:AF78)</f>
        <v>750</v>
      </c>
      <c r="AF79" s="301"/>
      <c r="AG79" s="298">
        <f>SUM(AG70:AH78)</f>
        <v>198</v>
      </c>
      <c r="AH79" s="301"/>
      <c r="AI79" s="298">
        <f>SUM(AI70:AJ78)</f>
        <v>18</v>
      </c>
      <c r="AJ79" s="301"/>
      <c r="AK79" s="298">
        <f>SUM(AK70:AL78)</f>
        <v>180</v>
      </c>
      <c r="AL79" s="301"/>
      <c r="AM79" s="298">
        <f>SUM(AM70:AN78)</f>
        <v>0</v>
      </c>
      <c r="AN79" s="301"/>
      <c r="AO79" s="298">
        <f>SUM(AO70:AP78)</f>
        <v>72</v>
      </c>
      <c r="AP79" s="301"/>
      <c r="AQ79" s="298">
        <f>SUM(AQ70:AR78)</f>
        <v>2</v>
      </c>
      <c r="AR79" s="299"/>
      <c r="AS79" s="300">
        <f>SUM(AS70:AT78)</f>
        <v>4</v>
      </c>
      <c r="AT79" s="301"/>
      <c r="AU79" s="298">
        <f>SUM(AU70:AV78)</f>
        <v>2</v>
      </c>
      <c r="AV79" s="299"/>
      <c r="AW79" s="300">
        <f>SUM(AW70:AX78)</f>
        <v>1</v>
      </c>
      <c r="AX79" s="301"/>
      <c r="AY79" s="298">
        <f>SUM(AY70:AZ78)</f>
        <v>2</v>
      </c>
      <c r="AZ79" s="299"/>
      <c r="BA79" s="300">
        <f>SUM(BA70:BB78)</f>
        <v>0</v>
      </c>
      <c r="BB79" s="301"/>
      <c r="BC79" s="298">
        <f>SUM(BC70:BD78)</f>
        <v>0</v>
      </c>
      <c r="BD79" s="299"/>
      <c r="BE79" s="300">
        <f>SUM(BE70:BF78)</f>
        <v>0</v>
      </c>
      <c r="BF79" s="301"/>
      <c r="BG79" s="59"/>
      <c r="BH79" s="228"/>
      <c r="BI79" s="127"/>
      <c r="BJ79" s="127"/>
    </row>
    <row r="80" spans="1:63" s="6" customFormat="1" ht="25.5" customHeight="1" thickBot="1">
      <c r="A80" s="41"/>
      <c r="B80" s="219"/>
      <c r="C80" s="220"/>
      <c r="D80" s="691" t="s">
        <v>108</v>
      </c>
      <c r="E80" s="692"/>
      <c r="F80" s="692"/>
      <c r="G80" s="692"/>
      <c r="H80" s="692"/>
      <c r="I80" s="692"/>
      <c r="J80" s="692"/>
      <c r="K80" s="692"/>
      <c r="L80" s="692"/>
      <c r="M80" s="692"/>
      <c r="N80" s="692"/>
      <c r="O80" s="692"/>
      <c r="P80" s="692"/>
      <c r="Q80" s="692"/>
      <c r="R80" s="692"/>
      <c r="S80" s="692"/>
      <c r="T80" s="693"/>
      <c r="U80" s="298" t="s">
        <v>304</v>
      </c>
      <c r="V80" s="301"/>
      <c r="W80" s="298" t="s">
        <v>305</v>
      </c>
      <c r="X80" s="301"/>
      <c r="Y80" s="298">
        <f>Y79+Y68+Y63+Y53</f>
        <v>0</v>
      </c>
      <c r="Z80" s="301"/>
      <c r="AA80" s="298">
        <f>AA79+AA68+AA63+AA53</f>
        <v>0</v>
      </c>
      <c r="AB80" s="301"/>
      <c r="AC80" s="298">
        <f>AC79+AC68+AC63+AC53</f>
        <v>133</v>
      </c>
      <c r="AD80" s="301"/>
      <c r="AE80" s="298">
        <f>AE79+AE68+AE63+AE53</f>
        <v>3990</v>
      </c>
      <c r="AF80" s="301"/>
      <c r="AG80" s="298">
        <f>AG79+AG68+AG63+AG53</f>
        <v>1238</v>
      </c>
      <c r="AH80" s="301"/>
      <c r="AI80" s="298">
        <f>AI79+AI68+AI63+AI53</f>
        <v>486</v>
      </c>
      <c r="AJ80" s="301"/>
      <c r="AK80" s="298">
        <f>AK79+AK68+AK63+AK53</f>
        <v>522</v>
      </c>
      <c r="AL80" s="301"/>
      <c r="AM80" s="298">
        <f>AM79+AM68+AM63+AM53</f>
        <v>230</v>
      </c>
      <c r="AN80" s="301"/>
      <c r="AO80" s="298">
        <f>AO79+AO68+AO63+AO53</f>
        <v>1237</v>
      </c>
      <c r="AP80" s="301"/>
      <c r="AQ80" s="298">
        <f>AQ79+AQ68+AQ63+AQ53</f>
        <v>24.5</v>
      </c>
      <c r="AR80" s="299"/>
      <c r="AS80" s="300">
        <f>AS79+AS68+AS63+AS53</f>
        <v>26</v>
      </c>
      <c r="AT80" s="301"/>
      <c r="AU80" s="298">
        <f>AU79+AU68+AU63+AU53</f>
        <v>15</v>
      </c>
      <c r="AV80" s="299"/>
      <c r="AW80" s="300">
        <f>AW79+AW68+AW63+AW53</f>
        <v>1</v>
      </c>
      <c r="AX80" s="301"/>
      <c r="AY80" s="298">
        <f>AY79+AY68+AY63+AY53</f>
        <v>2</v>
      </c>
      <c r="AZ80" s="299"/>
      <c r="BA80" s="300">
        <f>BA79+BA68+BA63+BA53</f>
        <v>0</v>
      </c>
      <c r="BB80" s="301"/>
      <c r="BC80" s="298">
        <f>BC79+BC68+BC63+BC53</f>
        <v>0</v>
      </c>
      <c r="BD80" s="299"/>
      <c r="BE80" s="300">
        <f>BE79+BE68+BE63+BE53</f>
        <v>0</v>
      </c>
      <c r="BF80" s="301"/>
      <c r="BG80" s="41"/>
      <c r="BH80" s="228"/>
      <c r="BI80" s="126"/>
      <c r="BJ80" s="126"/>
    </row>
    <row r="81" spans="1:62" s="59" customFormat="1" ht="30" customHeight="1" thickBot="1">
      <c r="B81" s="219"/>
      <c r="C81" s="129"/>
      <c r="D81" s="349" t="s">
        <v>107</v>
      </c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1"/>
      <c r="BG81" s="216"/>
      <c r="BH81" s="228"/>
      <c r="BI81" s="127"/>
      <c r="BJ81" s="127"/>
    </row>
    <row r="82" spans="1:62" s="9" customFormat="1" ht="30" customHeight="1" thickBot="1">
      <c r="A82" s="59"/>
      <c r="B82" s="219"/>
      <c r="C82" s="129"/>
      <c r="D82" s="700" t="s">
        <v>111</v>
      </c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6"/>
      <c r="BG82" s="216"/>
      <c r="BH82" s="228"/>
      <c r="BI82" s="127"/>
      <c r="BJ82" s="127"/>
    </row>
    <row r="83" spans="1:62" s="9" customFormat="1" ht="25.5" customHeight="1">
      <c r="A83" s="59"/>
      <c r="B83" s="219"/>
      <c r="C83" s="226"/>
      <c r="D83" s="189" t="s">
        <v>166</v>
      </c>
      <c r="E83" s="672" t="s">
        <v>290</v>
      </c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672"/>
      <c r="T83" s="673"/>
      <c r="U83" s="651" t="s">
        <v>298</v>
      </c>
      <c r="V83" s="660"/>
      <c r="W83" s="287"/>
      <c r="X83" s="290"/>
      <c r="Y83" s="452"/>
      <c r="Z83" s="453"/>
      <c r="AA83" s="454"/>
      <c r="AB83" s="454"/>
      <c r="AC83" s="452">
        <v>5</v>
      </c>
      <c r="AD83" s="454"/>
      <c r="AE83" s="651">
        <f t="shared" ref="AE83:AE99" si="26">AC83*30</f>
        <v>150</v>
      </c>
      <c r="AF83" s="660"/>
      <c r="AG83" s="694"/>
      <c r="AH83" s="695"/>
      <c r="AI83" s="287"/>
      <c r="AJ83" s="290"/>
      <c r="AK83" s="651"/>
      <c r="AL83" s="660"/>
      <c r="AM83" s="617"/>
      <c r="AN83" s="618"/>
      <c r="AO83" s="617"/>
      <c r="AP83" s="617"/>
      <c r="AQ83" s="639"/>
      <c r="AR83" s="650"/>
      <c r="AS83" s="641"/>
      <c r="AT83" s="640"/>
      <c r="AU83" s="639" t="s">
        <v>295</v>
      </c>
      <c r="AV83" s="650"/>
      <c r="AW83" s="650"/>
      <c r="AX83" s="640"/>
      <c r="AY83" s="639"/>
      <c r="AZ83" s="650"/>
      <c r="BA83" s="641"/>
      <c r="BB83" s="640"/>
      <c r="BC83" s="639"/>
      <c r="BD83" s="650"/>
      <c r="BE83" s="650"/>
      <c r="BF83" s="640"/>
      <c r="BG83" s="216"/>
      <c r="BH83" s="228"/>
      <c r="BI83" s="127"/>
      <c r="BJ83" s="127"/>
    </row>
    <row r="84" spans="1:62" s="9" customFormat="1" ht="25.5" customHeight="1">
      <c r="A84" s="59"/>
      <c r="B84" s="219"/>
      <c r="C84" s="226"/>
      <c r="D84" s="186" t="s">
        <v>240</v>
      </c>
      <c r="E84" s="424" t="s">
        <v>207</v>
      </c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9"/>
      <c r="U84" s="296">
        <v>2</v>
      </c>
      <c r="V84" s="297"/>
      <c r="W84" s="314"/>
      <c r="X84" s="297"/>
      <c r="Y84" s="702"/>
      <c r="Z84" s="703"/>
      <c r="AA84" s="704"/>
      <c r="AB84" s="704"/>
      <c r="AC84" s="702">
        <v>4</v>
      </c>
      <c r="AD84" s="704"/>
      <c r="AE84" s="296">
        <f t="shared" si="26"/>
        <v>120</v>
      </c>
      <c r="AF84" s="297"/>
      <c r="AG84" s="465">
        <f t="shared" ref="AG84:AG99" si="27">AI84+AK84+AM84</f>
        <v>64</v>
      </c>
      <c r="AH84" s="466"/>
      <c r="AI84" s="314">
        <v>28</v>
      </c>
      <c r="AJ84" s="297"/>
      <c r="AK84" s="296">
        <v>18</v>
      </c>
      <c r="AL84" s="297"/>
      <c r="AM84" s="657">
        <v>18</v>
      </c>
      <c r="AN84" s="645"/>
      <c r="AO84" s="655">
        <f t="shared" ref="AO84:AO99" si="28">AE84-AG84</f>
        <v>56</v>
      </c>
      <c r="AP84" s="656"/>
      <c r="AQ84" s="643"/>
      <c r="AR84" s="644"/>
      <c r="AS84" s="657">
        <v>3.5</v>
      </c>
      <c r="AT84" s="645"/>
      <c r="AU84" s="643"/>
      <c r="AV84" s="644"/>
      <c r="AW84" s="644"/>
      <c r="AX84" s="645"/>
      <c r="AY84" s="643"/>
      <c r="AZ84" s="644"/>
      <c r="BA84" s="657"/>
      <c r="BB84" s="645"/>
      <c r="BC84" s="643"/>
      <c r="BD84" s="644"/>
      <c r="BE84" s="644"/>
      <c r="BF84" s="645"/>
      <c r="BG84" s="216"/>
      <c r="BH84" s="228"/>
      <c r="BI84" s="127"/>
      <c r="BJ84" s="127"/>
    </row>
    <row r="85" spans="1:62" s="9" customFormat="1" ht="25.5" customHeight="1">
      <c r="A85" s="59"/>
      <c r="B85" s="219"/>
      <c r="C85" s="226"/>
      <c r="D85" s="186" t="s">
        <v>241</v>
      </c>
      <c r="E85" s="424" t="s">
        <v>193</v>
      </c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9"/>
      <c r="U85" s="296"/>
      <c r="V85" s="297"/>
      <c r="W85" s="314">
        <v>3</v>
      </c>
      <c r="X85" s="297"/>
      <c r="Y85" s="685"/>
      <c r="Z85" s="654"/>
      <c r="AA85" s="628"/>
      <c r="AB85" s="628"/>
      <c r="AC85" s="685">
        <v>2</v>
      </c>
      <c r="AD85" s="653"/>
      <c r="AE85" s="296">
        <f t="shared" si="26"/>
        <v>60</v>
      </c>
      <c r="AF85" s="297"/>
      <c r="AG85" s="296">
        <f t="shared" si="27"/>
        <v>30</v>
      </c>
      <c r="AH85" s="297"/>
      <c r="AI85" s="653">
        <v>2</v>
      </c>
      <c r="AJ85" s="654"/>
      <c r="AK85" s="685"/>
      <c r="AL85" s="654"/>
      <c r="AM85" s="653">
        <v>28</v>
      </c>
      <c r="AN85" s="654"/>
      <c r="AO85" s="296">
        <f t="shared" si="28"/>
        <v>30</v>
      </c>
      <c r="AP85" s="297"/>
      <c r="AQ85" s="643"/>
      <c r="AR85" s="644"/>
      <c r="AS85" s="657"/>
      <c r="AT85" s="645"/>
      <c r="AU85" s="655">
        <v>1.5</v>
      </c>
      <c r="AV85" s="657"/>
      <c r="AW85" s="644"/>
      <c r="AX85" s="645"/>
      <c r="AY85" s="643"/>
      <c r="AZ85" s="644"/>
      <c r="BA85" s="713"/>
      <c r="BB85" s="466"/>
      <c r="BC85" s="465"/>
      <c r="BD85" s="713"/>
      <c r="BE85" s="644"/>
      <c r="BF85" s="645"/>
      <c r="BG85" s="216"/>
      <c r="BH85" s="228"/>
      <c r="BI85" s="127"/>
      <c r="BJ85" s="127"/>
    </row>
    <row r="86" spans="1:62" s="8" customFormat="1" ht="25.5" customHeight="1">
      <c r="A86" s="49"/>
      <c r="B86" s="219"/>
      <c r="C86" s="226"/>
      <c r="D86" s="188" t="s">
        <v>242</v>
      </c>
      <c r="E86" s="423" t="s">
        <v>245</v>
      </c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9"/>
      <c r="U86" s="296"/>
      <c r="V86" s="297"/>
      <c r="W86" s="296">
        <v>3</v>
      </c>
      <c r="X86" s="297"/>
      <c r="Y86" s="296"/>
      <c r="Z86" s="297"/>
      <c r="AA86" s="296"/>
      <c r="AB86" s="297"/>
      <c r="AC86" s="296">
        <v>5.5</v>
      </c>
      <c r="AD86" s="297"/>
      <c r="AE86" s="296">
        <f t="shared" si="26"/>
        <v>165</v>
      </c>
      <c r="AF86" s="297"/>
      <c r="AG86" s="296">
        <f t="shared" si="27"/>
        <v>99</v>
      </c>
      <c r="AH86" s="297"/>
      <c r="AI86" s="296">
        <v>54</v>
      </c>
      <c r="AJ86" s="297"/>
      <c r="AK86" s="296">
        <v>27</v>
      </c>
      <c r="AL86" s="297"/>
      <c r="AM86" s="296">
        <v>18</v>
      </c>
      <c r="AN86" s="297"/>
      <c r="AO86" s="296">
        <f t="shared" si="28"/>
        <v>66</v>
      </c>
      <c r="AP86" s="297"/>
      <c r="AQ86" s="296"/>
      <c r="AR86" s="313"/>
      <c r="AS86" s="317"/>
      <c r="AT86" s="297"/>
      <c r="AU86" s="296">
        <v>5.5</v>
      </c>
      <c r="AV86" s="313"/>
      <c r="AW86" s="317"/>
      <c r="AX86" s="297"/>
      <c r="AY86" s="296"/>
      <c r="AZ86" s="313"/>
      <c r="BA86" s="317"/>
      <c r="BB86" s="297"/>
      <c r="BC86" s="296"/>
      <c r="BD86" s="313"/>
      <c r="BE86" s="317"/>
      <c r="BF86" s="297"/>
      <c r="BG86" s="216"/>
      <c r="BH86" s="228"/>
      <c r="BI86" s="130"/>
      <c r="BJ86" s="130"/>
    </row>
    <row r="87" spans="1:62" s="9" customFormat="1" ht="25.5" customHeight="1">
      <c r="A87" s="59"/>
      <c r="B87" s="219"/>
      <c r="C87" s="226"/>
      <c r="D87" s="188" t="s">
        <v>243</v>
      </c>
      <c r="E87" s="625" t="s">
        <v>246</v>
      </c>
      <c r="F87" s="626"/>
      <c r="G87" s="626"/>
      <c r="H87" s="626"/>
      <c r="I87" s="626"/>
      <c r="J87" s="626"/>
      <c r="K87" s="626"/>
      <c r="L87" s="626"/>
      <c r="M87" s="626"/>
      <c r="N87" s="626"/>
      <c r="O87" s="626"/>
      <c r="P87" s="626"/>
      <c r="Q87" s="626"/>
      <c r="R87" s="626"/>
      <c r="S87" s="626"/>
      <c r="T87" s="627"/>
      <c r="U87" s="623">
        <v>4</v>
      </c>
      <c r="V87" s="622"/>
      <c r="W87" s="628"/>
      <c r="X87" s="622"/>
      <c r="Y87" s="623"/>
      <c r="Z87" s="622"/>
      <c r="AA87" s="628"/>
      <c r="AB87" s="628"/>
      <c r="AC87" s="623">
        <v>5.5</v>
      </c>
      <c r="AD87" s="622"/>
      <c r="AE87" s="623">
        <f t="shared" si="26"/>
        <v>165</v>
      </c>
      <c r="AF87" s="622"/>
      <c r="AG87" s="623">
        <f t="shared" si="27"/>
        <v>82</v>
      </c>
      <c r="AH87" s="622"/>
      <c r="AI87" s="623">
        <v>36</v>
      </c>
      <c r="AJ87" s="622"/>
      <c r="AK87" s="628">
        <v>18</v>
      </c>
      <c r="AL87" s="628"/>
      <c r="AM87" s="623">
        <v>28</v>
      </c>
      <c r="AN87" s="622"/>
      <c r="AO87" s="623">
        <f t="shared" si="28"/>
        <v>83</v>
      </c>
      <c r="AP87" s="622"/>
      <c r="AQ87" s="623"/>
      <c r="AR87" s="624"/>
      <c r="AS87" s="621"/>
      <c r="AT87" s="622"/>
      <c r="AU87" s="623"/>
      <c r="AV87" s="624"/>
      <c r="AW87" s="621">
        <v>4.5</v>
      </c>
      <c r="AX87" s="622"/>
      <c r="AY87" s="623"/>
      <c r="AZ87" s="624"/>
      <c r="BA87" s="621"/>
      <c r="BB87" s="622"/>
      <c r="BC87" s="623"/>
      <c r="BD87" s="624"/>
      <c r="BE87" s="621"/>
      <c r="BF87" s="622"/>
      <c r="BG87" s="216"/>
      <c r="BH87" s="228"/>
      <c r="BI87" s="127"/>
      <c r="BJ87" s="127"/>
    </row>
    <row r="88" spans="1:62" s="9" customFormat="1" ht="25.5" customHeight="1">
      <c r="A88" s="59"/>
      <c r="B88" s="219"/>
      <c r="C88" s="226"/>
      <c r="D88" s="188" t="s">
        <v>247</v>
      </c>
      <c r="E88" s="625" t="s">
        <v>208</v>
      </c>
      <c r="F88" s="626"/>
      <c r="G88" s="626"/>
      <c r="H88" s="626"/>
      <c r="I88" s="626"/>
      <c r="J88" s="626"/>
      <c r="K88" s="626"/>
      <c r="L88" s="626"/>
      <c r="M88" s="626"/>
      <c r="N88" s="626"/>
      <c r="O88" s="626"/>
      <c r="P88" s="626"/>
      <c r="Q88" s="626"/>
      <c r="R88" s="626"/>
      <c r="S88" s="626"/>
      <c r="T88" s="627"/>
      <c r="U88" s="623">
        <v>3</v>
      </c>
      <c r="V88" s="622"/>
      <c r="W88" s="628"/>
      <c r="X88" s="622"/>
      <c r="Y88" s="623"/>
      <c r="Z88" s="622"/>
      <c r="AA88" s="628">
        <v>3</v>
      </c>
      <c r="AB88" s="628"/>
      <c r="AC88" s="623">
        <v>7.5</v>
      </c>
      <c r="AD88" s="622"/>
      <c r="AE88" s="623">
        <f t="shared" si="26"/>
        <v>225</v>
      </c>
      <c r="AF88" s="622"/>
      <c r="AG88" s="623">
        <f t="shared" si="27"/>
        <v>108</v>
      </c>
      <c r="AH88" s="622"/>
      <c r="AI88" s="623">
        <v>54</v>
      </c>
      <c r="AJ88" s="622"/>
      <c r="AK88" s="628">
        <v>36</v>
      </c>
      <c r="AL88" s="628"/>
      <c r="AM88" s="623">
        <v>18</v>
      </c>
      <c r="AN88" s="622"/>
      <c r="AO88" s="623">
        <f t="shared" si="28"/>
        <v>117</v>
      </c>
      <c r="AP88" s="622"/>
      <c r="AQ88" s="623"/>
      <c r="AR88" s="624"/>
      <c r="AS88" s="621"/>
      <c r="AT88" s="622"/>
      <c r="AU88" s="623">
        <v>6</v>
      </c>
      <c r="AV88" s="624"/>
      <c r="AW88" s="621"/>
      <c r="AX88" s="622"/>
      <c r="AY88" s="623"/>
      <c r="AZ88" s="624"/>
      <c r="BA88" s="621"/>
      <c r="BB88" s="622"/>
      <c r="BC88" s="623"/>
      <c r="BD88" s="624"/>
      <c r="BE88" s="621"/>
      <c r="BF88" s="622"/>
      <c r="BG88" s="216"/>
      <c r="BH88" s="228"/>
      <c r="BI88" s="127"/>
      <c r="BJ88" s="127"/>
    </row>
    <row r="89" spans="1:62" s="9" customFormat="1" ht="25.5" customHeight="1">
      <c r="A89" s="59"/>
      <c r="B89" s="219"/>
      <c r="C89" s="226"/>
      <c r="D89" s="188" t="s">
        <v>248</v>
      </c>
      <c r="E89" s="625" t="s">
        <v>291</v>
      </c>
      <c r="F89" s="626"/>
      <c r="G89" s="626"/>
      <c r="H89" s="626"/>
      <c r="I89" s="626"/>
      <c r="J89" s="626"/>
      <c r="K89" s="626"/>
      <c r="L89" s="626"/>
      <c r="M89" s="626"/>
      <c r="N89" s="626"/>
      <c r="O89" s="626"/>
      <c r="P89" s="626"/>
      <c r="Q89" s="626"/>
      <c r="R89" s="626"/>
      <c r="S89" s="626"/>
      <c r="T89" s="627"/>
      <c r="U89" s="623"/>
      <c r="V89" s="622"/>
      <c r="W89" s="628" t="s">
        <v>298</v>
      </c>
      <c r="X89" s="622"/>
      <c r="Y89" s="623"/>
      <c r="Z89" s="622"/>
      <c r="AA89" s="628"/>
      <c r="AB89" s="628"/>
      <c r="AC89" s="623">
        <v>4.5</v>
      </c>
      <c r="AD89" s="622"/>
      <c r="AE89" s="623">
        <f t="shared" si="26"/>
        <v>135</v>
      </c>
      <c r="AF89" s="622"/>
      <c r="AG89" s="623"/>
      <c r="AH89" s="622"/>
      <c r="AI89" s="623"/>
      <c r="AJ89" s="622"/>
      <c r="AK89" s="628"/>
      <c r="AL89" s="628"/>
      <c r="AM89" s="623"/>
      <c r="AN89" s="622"/>
      <c r="AO89" s="623"/>
      <c r="AP89" s="622"/>
      <c r="AQ89" s="623"/>
      <c r="AR89" s="624"/>
      <c r="AS89" s="621"/>
      <c r="AT89" s="622"/>
      <c r="AU89" s="623" t="s">
        <v>295</v>
      </c>
      <c r="AV89" s="624"/>
      <c r="AW89" s="621"/>
      <c r="AX89" s="622"/>
      <c r="AY89" s="623"/>
      <c r="AZ89" s="624"/>
      <c r="BA89" s="621"/>
      <c r="BB89" s="622"/>
      <c r="BC89" s="623"/>
      <c r="BD89" s="624"/>
      <c r="BE89" s="621"/>
      <c r="BF89" s="622"/>
      <c r="BG89" s="216"/>
      <c r="BH89" s="228"/>
      <c r="BI89" s="127"/>
      <c r="BJ89" s="127"/>
    </row>
    <row r="90" spans="1:62" s="9" customFormat="1" ht="43.5" customHeight="1">
      <c r="A90" s="59"/>
      <c r="B90" s="219"/>
      <c r="C90" s="226"/>
      <c r="D90" s="188" t="s">
        <v>249</v>
      </c>
      <c r="E90" s="625" t="s">
        <v>250</v>
      </c>
      <c r="F90" s="626"/>
      <c r="G90" s="626"/>
      <c r="H90" s="626"/>
      <c r="I90" s="626"/>
      <c r="J90" s="626"/>
      <c r="K90" s="626"/>
      <c r="L90" s="626"/>
      <c r="M90" s="626"/>
      <c r="N90" s="626"/>
      <c r="O90" s="626"/>
      <c r="P90" s="626"/>
      <c r="Q90" s="626"/>
      <c r="R90" s="626"/>
      <c r="S90" s="626"/>
      <c r="T90" s="627"/>
      <c r="U90" s="623"/>
      <c r="V90" s="622"/>
      <c r="W90" s="628">
        <v>5</v>
      </c>
      <c r="X90" s="622"/>
      <c r="Y90" s="623"/>
      <c r="Z90" s="622"/>
      <c r="AA90" s="628"/>
      <c r="AB90" s="628"/>
      <c r="AC90" s="623">
        <v>6</v>
      </c>
      <c r="AD90" s="622"/>
      <c r="AE90" s="623">
        <f t="shared" si="26"/>
        <v>180</v>
      </c>
      <c r="AF90" s="622"/>
      <c r="AG90" s="623">
        <f t="shared" si="27"/>
        <v>100</v>
      </c>
      <c r="AH90" s="622"/>
      <c r="AI90" s="623">
        <v>28</v>
      </c>
      <c r="AJ90" s="622"/>
      <c r="AK90" s="628"/>
      <c r="AL90" s="628"/>
      <c r="AM90" s="623">
        <v>72</v>
      </c>
      <c r="AN90" s="622"/>
      <c r="AO90" s="623">
        <f t="shared" si="28"/>
        <v>80</v>
      </c>
      <c r="AP90" s="622"/>
      <c r="AQ90" s="623"/>
      <c r="AR90" s="624"/>
      <c r="AS90" s="621"/>
      <c r="AT90" s="622"/>
      <c r="AU90" s="623"/>
      <c r="AV90" s="624"/>
      <c r="AW90" s="621"/>
      <c r="AX90" s="622"/>
      <c r="AY90" s="623">
        <v>5.5</v>
      </c>
      <c r="AZ90" s="624"/>
      <c r="BA90" s="621"/>
      <c r="BB90" s="622"/>
      <c r="BC90" s="623"/>
      <c r="BD90" s="624"/>
      <c r="BE90" s="621"/>
      <c r="BF90" s="622"/>
      <c r="BG90" s="216"/>
      <c r="BH90" s="228"/>
      <c r="BI90" s="127"/>
      <c r="BJ90" s="127"/>
    </row>
    <row r="91" spans="1:62" s="9" customFormat="1" ht="43.5" customHeight="1">
      <c r="A91" s="59"/>
      <c r="B91" s="219"/>
      <c r="C91" s="226"/>
      <c r="D91" s="188" t="s">
        <v>251</v>
      </c>
      <c r="E91" s="625" t="s">
        <v>252</v>
      </c>
      <c r="F91" s="626"/>
      <c r="G91" s="626"/>
      <c r="H91" s="626"/>
      <c r="I91" s="626"/>
      <c r="J91" s="626"/>
      <c r="K91" s="626"/>
      <c r="L91" s="626"/>
      <c r="M91" s="626"/>
      <c r="N91" s="626"/>
      <c r="O91" s="626"/>
      <c r="P91" s="626"/>
      <c r="Q91" s="626"/>
      <c r="R91" s="626"/>
      <c r="S91" s="626"/>
      <c r="T91" s="627"/>
      <c r="U91" s="623">
        <v>4</v>
      </c>
      <c r="V91" s="622"/>
      <c r="W91" s="628"/>
      <c r="X91" s="622"/>
      <c r="Y91" s="623"/>
      <c r="Z91" s="622"/>
      <c r="AA91" s="628">
        <v>4</v>
      </c>
      <c r="AB91" s="628"/>
      <c r="AC91" s="623">
        <v>7</v>
      </c>
      <c r="AD91" s="622"/>
      <c r="AE91" s="623">
        <f t="shared" si="26"/>
        <v>210</v>
      </c>
      <c r="AF91" s="622"/>
      <c r="AG91" s="623">
        <f t="shared" si="27"/>
        <v>90</v>
      </c>
      <c r="AH91" s="622"/>
      <c r="AI91" s="623">
        <v>36</v>
      </c>
      <c r="AJ91" s="622"/>
      <c r="AK91" s="628">
        <v>18</v>
      </c>
      <c r="AL91" s="628"/>
      <c r="AM91" s="623">
        <v>36</v>
      </c>
      <c r="AN91" s="622"/>
      <c r="AO91" s="623">
        <f t="shared" si="28"/>
        <v>120</v>
      </c>
      <c r="AP91" s="622"/>
      <c r="AQ91" s="623"/>
      <c r="AR91" s="624"/>
      <c r="AS91" s="621"/>
      <c r="AT91" s="622"/>
      <c r="AU91" s="623"/>
      <c r="AV91" s="624"/>
      <c r="AW91" s="621">
        <v>5</v>
      </c>
      <c r="AX91" s="622"/>
      <c r="AY91" s="623"/>
      <c r="AZ91" s="624"/>
      <c r="BA91" s="621"/>
      <c r="BB91" s="622"/>
      <c r="BC91" s="623"/>
      <c r="BD91" s="624"/>
      <c r="BE91" s="621"/>
      <c r="BF91" s="622"/>
      <c r="BG91" s="216"/>
      <c r="BH91" s="228"/>
      <c r="BI91" s="127"/>
      <c r="BJ91" s="127"/>
    </row>
    <row r="92" spans="1:62" s="9" customFormat="1" ht="43.5" customHeight="1">
      <c r="A92" s="59"/>
      <c r="B92" s="219"/>
      <c r="C92" s="226"/>
      <c r="D92" s="188" t="s">
        <v>255</v>
      </c>
      <c r="E92" s="625" t="s">
        <v>256</v>
      </c>
      <c r="F92" s="626"/>
      <c r="G92" s="626"/>
      <c r="H92" s="626"/>
      <c r="I92" s="626"/>
      <c r="J92" s="626"/>
      <c r="K92" s="626"/>
      <c r="L92" s="626"/>
      <c r="M92" s="626"/>
      <c r="N92" s="626"/>
      <c r="O92" s="626"/>
      <c r="P92" s="626"/>
      <c r="Q92" s="626"/>
      <c r="R92" s="626"/>
      <c r="S92" s="626"/>
      <c r="T92" s="627"/>
      <c r="U92" s="623">
        <v>4</v>
      </c>
      <c r="V92" s="622"/>
      <c r="W92" s="628"/>
      <c r="X92" s="622"/>
      <c r="Y92" s="623"/>
      <c r="Z92" s="622"/>
      <c r="AA92" s="628"/>
      <c r="AB92" s="628"/>
      <c r="AC92" s="623">
        <v>6</v>
      </c>
      <c r="AD92" s="622"/>
      <c r="AE92" s="623">
        <f t="shared" si="26"/>
        <v>180</v>
      </c>
      <c r="AF92" s="622"/>
      <c r="AG92" s="623">
        <f t="shared" si="27"/>
        <v>90</v>
      </c>
      <c r="AH92" s="622"/>
      <c r="AI92" s="623">
        <v>54</v>
      </c>
      <c r="AJ92" s="622"/>
      <c r="AK92" s="628">
        <v>18</v>
      </c>
      <c r="AL92" s="628"/>
      <c r="AM92" s="623">
        <v>18</v>
      </c>
      <c r="AN92" s="622"/>
      <c r="AO92" s="623">
        <f t="shared" si="28"/>
        <v>90</v>
      </c>
      <c r="AP92" s="622"/>
      <c r="AQ92" s="623"/>
      <c r="AR92" s="624"/>
      <c r="AS92" s="621"/>
      <c r="AT92" s="622"/>
      <c r="AU92" s="623"/>
      <c r="AV92" s="624"/>
      <c r="AW92" s="621">
        <v>5</v>
      </c>
      <c r="AX92" s="622"/>
      <c r="AY92" s="623"/>
      <c r="AZ92" s="624"/>
      <c r="BA92" s="621"/>
      <c r="BB92" s="622"/>
      <c r="BC92" s="623"/>
      <c r="BD92" s="624"/>
      <c r="BE92" s="621"/>
      <c r="BF92" s="622"/>
      <c r="BG92" s="216"/>
      <c r="BH92" s="228"/>
      <c r="BI92" s="127"/>
      <c r="BJ92" s="127"/>
    </row>
    <row r="93" spans="1:62" s="9" customFormat="1" ht="43.5" customHeight="1">
      <c r="A93" s="59"/>
      <c r="B93" s="219"/>
      <c r="C93" s="226"/>
      <c r="D93" s="188" t="s">
        <v>257</v>
      </c>
      <c r="E93" s="625" t="s">
        <v>258</v>
      </c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Q93" s="626"/>
      <c r="R93" s="626"/>
      <c r="S93" s="626"/>
      <c r="T93" s="627"/>
      <c r="U93" s="623">
        <v>4</v>
      </c>
      <c r="V93" s="622"/>
      <c r="W93" s="628"/>
      <c r="X93" s="622"/>
      <c r="Y93" s="623"/>
      <c r="Z93" s="622"/>
      <c r="AA93" s="628"/>
      <c r="AB93" s="628"/>
      <c r="AC93" s="623">
        <v>7</v>
      </c>
      <c r="AD93" s="622"/>
      <c r="AE93" s="623">
        <f t="shared" si="26"/>
        <v>210</v>
      </c>
      <c r="AF93" s="622"/>
      <c r="AG93" s="623">
        <f t="shared" si="27"/>
        <v>108</v>
      </c>
      <c r="AH93" s="622"/>
      <c r="AI93" s="623">
        <v>72</v>
      </c>
      <c r="AJ93" s="622"/>
      <c r="AK93" s="628">
        <v>18</v>
      </c>
      <c r="AL93" s="628"/>
      <c r="AM93" s="623">
        <v>18</v>
      </c>
      <c r="AN93" s="622"/>
      <c r="AO93" s="623">
        <f t="shared" si="28"/>
        <v>102</v>
      </c>
      <c r="AP93" s="622"/>
      <c r="AQ93" s="623"/>
      <c r="AR93" s="624"/>
      <c r="AS93" s="621"/>
      <c r="AT93" s="622"/>
      <c r="AU93" s="623"/>
      <c r="AV93" s="624"/>
      <c r="AW93" s="621">
        <v>6</v>
      </c>
      <c r="AX93" s="622"/>
      <c r="AY93" s="623"/>
      <c r="AZ93" s="624"/>
      <c r="BA93" s="621"/>
      <c r="BB93" s="622"/>
      <c r="BC93" s="623"/>
      <c r="BD93" s="624"/>
      <c r="BE93" s="621"/>
      <c r="BF93" s="622"/>
      <c r="BG93" s="216"/>
      <c r="BH93" s="228"/>
      <c r="BI93" s="127"/>
      <c r="BJ93" s="127"/>
    </row>
    <row r="94" spans="1:62" s="9" customFormat="1" ht="43.5" customHeight="1">
      <c r="A94" s="59"/>
      <c r="B94" s="219"/>
      <c r="C94" s="226"/>
      <c r="D94" s="188" t="s">
        <v>259</v>
      </c>
      <c r="E94" s="625" t="s">
        <v>260</v>
      </c>
      <c r="F94" s="626"/>
      <c r="G94" s="626"/>
      <c r="H94" s="626"/>
      <c r="I94" s="626"/>
      <c r="J94" s="626"/>
      <c r="K94" s="626"/>
      <c r="L94" s="626"/>
      <c r="M94" s="626"/>
      <c r="N94" s="626"/>
      <c r="O94" s="626"/>
      <c r="P94" s="626"/>
      <c r="Q94" s="626"/>
      <c r="R94" s="626"/>
      <c r="S94" s="626"/>
      <c r="T94" s="627"/>
      <c r="U94" s="623">
        <v>5</v>
      </c>
      <c r="V94" s="622"/>
      <c r="W94" s="628"/>
      <c r="X94" s="622"/>
      <c r="Y94" s="623">
        <v>5</v>
      </c>
      <c r="Z94" s="622"/>
      <c r="AA94" s="628"/>
      <c r="AB94" s="628"/>
      <c r="AC94" s="623">
        <v>8</v>
      </c>
      <c r="AD94" s="622"/>
      <c r="AE94" s="623">
        <f t="shared" si="26"/>
        <v>240</v>
      </c>
      <c r="AF94" s="622"/>
      <c r="AG94" s="623">
        <f t="shared" si="27"/>
        <v>108</v>
      </c>
      <c r="AH94" s="622"/>
      <c r="AI94" s="623">
        <v>54</v>
      </c>
      <c r="AJ94" s="622"/>
      <c r="AK94" s="628">
        <v>18</v>
      </c>
      <c r="AL94" s="628"/>
      <c r="AM94" s="623">
        <v>36</v>
      </c>
      <c r="AN94" s="622"/>
      <c r="AO94" s="623">
        <f t="shared" si="28"/>
        <v>132</v>
      </c>
      <c r="AP94" s="622"/>
      <c r="AQ94" s="623"/>
      <c r="AR94" s="624"/>
      <c r="AS94" s="621"/>
      <c r="AT94" s="622"/>
      <c r="AU94" s="623"/>
      <c r="AV94" s="624"/>
      <c r="AW94" s="621"/>
      <c r="AX94" s="622"/>
      <c r="AY94" s="623">
        <v>6</v>
      </c>
      <c r="AZ94" s="624"/>
      <c r="BA94" s="621"/>
      <c r="BB94" s="622"/>
      <c r="BC94" s="623"/>
      <c r="BD94" s="624"/>
      <c r="BE94" s="621"/>
      <c r="BF94" s="622"/>
      <c r="BG94" s="216"/>
      <c r="BH94" s="228"/>
      <c r="BI94" s="127"/>
      <c r="BJ94" s="127"/>
    </row>
    <row r="95" spans="1:62" s="9" customFormat="1" ht="43.5" customHeight="1">
      <c r="A95" s="59"/>
      <c r="B95" s="219"/>
      <c r="C95" s="226"/>
      <c r="D95" s="188" t="s">
        <v>265</v>
      </c>
      <c r="E95" s="625" t="s">
        <v>199</v>
      </c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7"/>
      <c r="U95" s="623"/>
      <c r="V95" s="622"/>
      <c r="W95" s="628">
        <v>5</v>
      </c>
      <c r="X95" s="622"/>
      <c r="Y95" s="623"/>
      <c r="Z95" s="622"/>
      <c r="AA95" s="628"/>
      <c r="AB95" s="628"/>
      <c r="AC95" s="623">
        <v>4</v>
      </c>
      <c r="AD95" s="622"/>
      <c r="AE95" s="623">
        <f t="shared" si="26"/>
        <v>120</v>
      </c>
      <c r="AF95" s="622"/>
      <c r="AG95" s="623">
        <f t="shared" si="27"/>
        <v>54</v>
      </c>
      <c r="AH95" s="622"/>
      <c r="AI95" s="623">
        <v>18</v>
      </c>
      <c r="AJ95" s="622"/>
      <c r="AK95" s="628"/>
      <c r="AL95" s="628"/>
      <c r="AM95" s="623">
        <v>36</v>
      </c>
      <c r="AN95" s="622"/>
      <c r="AO95" s="623">
        <f t="shared" si="28"/>
        <v>66</v>
      </c>
      <c r="AP95" s="622"/>
      <c r="AQ95" s="623"/>
      <c r="AR95" s="624"/>
      <c r="AS95" s="621"/>
      <c r="AT95" s="622"/>
      <c r="AU95" s="623"/>
      <c r="AV95" s="624"/>
      <c r="AW95" s="621"/>
      <c r="AX95" s="622"/>
      <c r="AY95" s="623">
        <v>3</v>
      </c>
      <c r="AZ95" s="624"/>
      <c r="BA95" s="621"/>
      <c r="BB95" s="622"/>
      <c r="BC95" s="623"/>
      <c r="BD95" s="624"/>
      <c r="BE95" s="621"/>
      <c r="BF95" s="622"/>
      <c r="BG95" s="216"/>
      <c r="BH95" s="228"/>
      <c r="BI95" s="127"/>
      <c r="BJ95" s="127"/>
    </row>
    <row r="96" spans="1:62" s="9" customFormat="1" ht="43.5" customHeight="1">
      <c r="A96" s="59"/>
      <c r="B96" s="219"/>
      <c r="C96" s="226"/>
      <c r="D96" s="188" t="s">
        <v>266</v>
      </c>
      <c r="E96" s="625" t="s">
        <v>200</v>
      </c>
      <c r="F96" s="626"/>
      <c r="G96" s="626"/>
      <c r="H96" s="626"/>
      <c r="I96" s="626"/>
      <c r="J96" s="626"/>
      <c r="K96" s="626"/>
      <c r="L96" s="626"/>
      <c r="M96" s="626"/>
      <c r="N96" s="626"/>
      <c r="O96" s="626"/>
      <c r="P96" s="626"/>
      <c r="Q96" s="626"/>
      <c r="R96" s="626"/>
      <c r="S96" s="626"/>
      <c r="T96" s="627"/>
      <c r="U96" s="623">
        <v>5</v>
      </c>
      <c r="V96" s="622"/>
      <c r="W96" s="628"/>
      <c r="X96" s="622"/>
      <c r="Y96" s="623"/>
      <c r="Z96" s="622"/>
      <c r="AA96" s="628"/>
      <c r="AB96" s="628"/>
      <c r="AC96" s="623">
        <v>4</v>
      </c>
      <c r="AD96" s="622"/>
      <c r="AE96" s="623">
        <f t="shared" si="26"/>
        <v>120</v>
      </c>
      <c r="AF96" s="622"/>
      <c r="AG96" s="623">
        <f t="shared" si="27"/>
        <v>64</v>
      </c>
      <c r="AH96" s="622"/>
      <c r="AI96" s="623">
        <v>28</v>
      </c>
      <c r="AJ96" s="622"/>
      <c r="AK96" s="628">
        <v>18</v>
      </c>
      <c r="AL96" s="628"/>
      <c r="AM96" s="623">
        <v>18</v>
      </c>
      <c r="AN96" s="622"/>
      <c r="AO96" s="623">
        <f t="shared" si="28"/>
        <v>56</v>
      </c>
      <c r="AP96" s="622"/>
      <c r="AQ96" s="623"/>
      <c r="AR96" s="624"/>
      <c r="AS96" s="621"/>
      <c r="AT96" s="622"/>
      <c r="AU96" s="623"/>
      <c r="AV96" s="624"/>
      <c r="AW96" s="621"/>
      <c r="AX96" s="622"/>
      <c r="AY96" s="623">
        <v>3.5</v>
      </c>
      <c r="AZ96" s="624"/>
      <c r="BA96" s="621"/>
      <c r="BB96" s="622"/>
      <c r="BC96" s="623"/>
      <c r="BD96" s="624"/>
      <c r="BE96" s="621"/>
      <c r="BF96" s="622"/>
      <c r="BG96" s="216"/>
      <c r="BH96" s="228"/>
      <c r="BI96" s="127"/>
      <c r="BJ96" s="127"/>
    </row>
    <row r="97" spans="1:62" s="9" customFormat="1" ht="43.5" customHeight="1">
      <c r="A97" s="59"/>
      <c r="B97" s="219"/>
      <c r="C97" s="226"/>
      <c r="D97" s="188" t="s">
        <v>267</v>
      </c>
      <c r="E97" s="625" t="s">
        <v>201</v>
      </c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  <c r="R97" s="626"/>
      <c r="S97" s="626"/>
      <c r="T97" s="627"/>
      <c r="U97" s="623">
        <v>6</v>
      </c>
      <c r="V97" s="622"/>
      <c r="W97" s="628"/>
      <c r="X97" s="622"/>
      <c r="Y97" s="623"/>
      <c r="Z97" s="622"/>
      <c r="AA97" s="628"/>
      <c r="AB97" s="628"/>
      <c r="AC97" s="623">
        <v>5</v>
      </c>
      <c r="AD97" s="622"/>
      <c r="AE97" s="623">
        <f t="shared" si="26"/>
        <v>150</v>
      </c>
      <c r="AF97" s="622"/>
      <c r="AG97" s="623">
        <f t="shared" si="27"/>
        <v>82</v>
      </c>
      <c r="AH97" s="622"/>
      <c r="AI97" s="623">
        <v>28</v>
      </c>
      <c r="AJ97" s="622"/>
      <c r="AK97" s="628">
        <v>18</v>
      </c>
      <c r="AL97" s="628"/>
      <c r="AM97" s="623">
        <v>36</v>
      </c>
      <c r="AN97" s="622"/>
      <c r="AO97" s="623">
        <f t="shared" si="28"/>
        <v>68</v>
      </c>
      <c r="AP97" s="622"/>
      <c r="AQ97" s="623"/>
      <c r="AR97" s="624"/>
      <c r="AS97" s="621"/>
      <c r="AT97" s="622"/>
      <c r="AU97" s="623"/>
      <c r="AV97" s="624"/>
      <c r="AW97" s="621"/>
      <c r="AX97" s="622"/>
      <c r="AY97" s="623"/>
      <c r="AZ97" s="624"/>
      <c r="BA97" s="621">
        <v>9</v>
      </c>
      <c r="BB97" s="622"/>
      <c r="BC97" s="623"/>
      <c r="BD97" s="624"/>
      <c r="BE97" s="621"/>
      <c r="BF97" s="622"/>
      <c r="BG97" s="216"/>
      <c r="BH97" s="228"/>
      <c r="BI97" s="127"/>
      <c r="BJ97" s="127"/>
    </row>
    <row r="98" spans="1:62" s="9" customFormat="1" ht="43.5" customHeight="1">
      <c r="A98" s="59"/>
      <c r="B98" s="219"/>
      <c r="C98" s="226"/>
      <c r="D98" s="188" t="s">
        <v>268</v>
      </c>
      <c r="E98" s="625" t="s">
        <v>318</v>
      </c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7"/>
      <c r="U98" s="623"/>
      <c r="V98" s="622"/>
      <c r="W98" s="628">
        <v>6</v>
      </c>
      <c r="X98" s="622"/>
      <c r="Y98" s="623"/>
      <c r="Z98" s="622"/>
      <c r="AA98" s="628"/>
      <c r="AB98" s="628"/>
      <c r="AC98" s="623">
        <v>2.5</v>
      </c>
      <c r="AD98" s="622"/>
      <c r="AE98" s="623">
        <f t="shared" si="26"/>
        <v>75</v>
      </c>
      <c r="AF98" s="622"/>
      <c r="AG98" s="623">
        <f t="shared" si="27"/>
        <v>36</v>
      </c>
      <c r="AH98" s="622"/>
      <c r="AI98" s="623">
        <v>18</v>
      </c>
      <c r="AJ98" s="622"/>
      <c r="AK98" s="628">
        <v>18</v>
      </c>
      <c r="AL98" s="628"/>
      <c r="AM98" s="623"/>
      <c r="AN98" s="622"/>
      <c r="AO98" s="623">
        <f t="shared" si="28"/>
        <v>39</v>
      </c>
      <c r="AP98" s="622"/>
      <c r="AQ98" s="623"/>
      <c r="AR98" s="624"/>
      <c r="AS98" s="621"/>
      <c r="AT98" s="622"/>
      <c r="AU98" s="623"/>
      <c r="AV98" s="624"/>
      <c r="AW98" s="621"/>
      <c r="AX98" s="622"/>
      <c r="AY98" s="623"/>
      <c r="AZ98" s="624"/>
      <c r="BA98" s="621">
        <v>4</v>
      </c>
      <c r="BB98" s="622"/>
      <c r="BC98" s="623"/>
      <c r="BD98" s="624"/>
      <c r="BE98" s="621"/>
      <c r="BF98" s="622"/>
      <c r="BG98" s="216"/>
      <c r="BH98" s="228"/>
      <c r="BI98" s="127"/>
      <c r="BJ98" s="127"/>
    </row>
    <row r="99" spans="1:62" s="9" customFormat="1" ht="43.5" customHeight="1" thickBot="1">
      <c r="A99" s="59"/>
      <c r="B99" s="219"/>
      <c r="C99" s="226"/>
      <c r="D99" s="188" t="s">
        <v>269</v>
      </c>
      <c r="E99" s="631" t="s">
        <v>317</v>
      </c>
      <c r="F99" s="632"/>
      <c r="G99" s="632"/>
      <c r="H99" s="632"/>
      <c r="I99" s="632"/>
      <c r="J99" s="632"/>
      <c r="K99" s="632"/>
      <c r="L99" s="632"/>
      <c r="M99" s="632"/>
      <c r="N99" s="632"/>
      <c r="O99" s="632"/>
      <c r="P99" s="632"/>
      <c r="Q99" s="632"/>
      <c r="R99" s="632"/>
      <c r="S99" s="632"/>
      <c r="T99" s="633"/>
      <c r="U99" s="425"/>
      <c r="V99" s="428"/>
      <c r="W99" s="634">
        <v>6</v>
      </c>
      <c r="X99" s="428"/>
      <c r="Y99" s="425"/>
      <c r="Z99" s="428"/>
      <c r="AA99" s="634"/>
      <c r="AB99" s="634"/>
      <c r="AC99" s="425">
        <v>4</v>
      </c>
      <c r="AD99" s="428"/>
      <c r="AE99" s="425">
        <f t="shared" si="26"/>
        <v>120</v>
      </c>
      <c r="AF99" s="428"/>
      <c r="AG99" s="425">
        <f t="shared" si="27"/>
        <v>54</v>
      </c>
      <c r="AH99" s="428"/>
      <c r="AI99" s="425">
        <v>28</v>
      </c>
      <c r="AJ99" s="428"/>
      <c r="AK99" s="634"/>
      <c r="AL99" s="634"/>
      <c r="AM99" s="425">
        <v>26</v>
      </c>
      <c r="AN99" s="428"/>
      <c r="AO99" s="425">
        <f t="shared" si="28"/>
        <v>66</v>
      </c>
      <c r="AP99" s="428"/>
      <c r="AQ99" s="425"/>
      <c r="AR99" s="426"/>
      <c r="AS99" s="427"/>
      <c r="AT99" s="428"/>
      <c r="AU99" s="425"/>
      <c r="AV99" s="426"/>
      <c r="AW99" s="427"/>
      <c r="AX99" s="428"/>
      <c r="AY99" s="425"/>
      <c r="AZ99" s="426"/>
      <c r="BA99" s="427">
        <v>6</v>
      </c>
      <c r="BB99" s="428"/>
      <c r="BC99" s="425"/>
      <c r="BD99" s="426"/>
      <c r="BE99" s="427"/>
      <c r="BF99" s="428"/>
      <c r="BG99" s="216"/>
      <c r="BH99" s="228"/>
      <c r="BI99" s="127"/>
      <c r="BJ99" s="127"/>
    </row>
    <row r="100" spans="1:62" s="9" customFormat="1" ht="25.5" customHeight="1" thickBot="1">
      <c r="A100" s="59"/>
      <c r="B100" s="219"/>
      <c r="C100" s="226"/>
      <c r="D100" s="307" t="s">
        <v>99</v>
      </c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9"/>
      <c r="U100" s="298" t="s">
        <v>304</v>
      </c>
      <c r="V100" s="301"/>
      <c r="W100" s="310" t="s">
        <v>305</v>
      </c>
      <c r="X100" s="301"/>
      <c r="Y100" s="298">
        <v>1</v>
      </c>
      <c r="Z100" s="301"/>
      <c r="AA100" s="298">
        <v>2</v>
      </c>
      <c r="AB100" s="301"/>
      <c r="AC100" s="298">
        <f>SUM(AC83:AD99)</f>
        <v>87.5</v>
      </c>
      <c r="AD100" s="301"/>
      <c r="AE100" s="298">
        <f t="shared" ref="AE100" si="29">SUM(AE83:AF99)</f>
        <v>2625</v>
      </c>
      <c r="AF100" s="301"/>
      <c r="AG100" s="298">
        <f t="shared" ref="AG100" si="30">SUM(AG83:AH99)</f>
        <v>1169</v>
      </c>
      <c r="AH100" s="301"/>
      <c r="AI100" s="298">
        <f t="shared" ref="AI100" si="31">SUM(AI83:AJ99)</f>
        <v>538</v>
      </c>
      <c r="AJ100" s="301"/>
      <c r="AK100" s="298">
        <f t="shared" ref="AK100" si="32">SUM(AK83:AL99)</f>
        <v>225</v>
      </c>
      <c r="AL100" s="301"/>
      <c r="AM100" s="298">
        <f t="shared" ref="AM100" si="33">SUM(AM83:AN99)</f>
        <v>406</v>
      </c>
      <c r="AN100" s="301"/>
      <c r="AO100" s="298">
        <f t="shared" ref="AO100" si="34">SUM(AO83:AP99)</f>
        <v>1171</v>
      </c>
      <c r="AP100" s="301"/>
      <c r="AQ100" s="298">
        <f t="shared" ref="AQ100" si="35">SUM(AQ83:AR99)</f>
        <v>0</v>
      </c>
      <c r="AR100" s="299"/>
      <c r="AS100" s="300">
        <f t="shared" ref="AS100" si="36">SUM(AS83:AT99)</f>
        <v>3.5</v>
      </c>
      <c r="AT100" s="301"/>
      <c r="AU100" s="298">
        <f t="shared" ref="AU100" si="37">SUM(AU83:AV99)</f>
        <v>13</v>
      </c>
      <c r="AV100" s="299"/>
      <c r="AW100" s="300">
        <f t="shared" ref="AW100" si="38">SUM(AW83:AX99)</f>
        <v>20.5</v>
      </c>
      <c r="AX100" s="301"/>
      <c r="AY100" s="298">
        <f t="shared" ref="AY100" si="39">SUM(AY83:AZ99)</f>
        <v>18</v>
      </c>
      <c r="AZ100" s="299"/>
      <c r="BA100" s="300">
        <f t="shared" ref="BA100" si="40">SUM(BA83:BB99)</f>
        <v>19</v>
      </c>
      <c r="BB100" s="301"/>
      <c r="BC100" s="298">
        <f t="shared" ref="BC100" si="41">SUM(BC83:BD99)</f>
        <v>0</v>
      </c>
      <c r="BD100" s="299"/>
      <c r="BE100" s="300">
        <f t="shared" ref="BE100" si="42">SUM(BE83:BF99)</f>
        <v>0</v>
      </c>
      <c r="BF100" s="301"/>
      <c r="BG100" s="216"/>
      <c r="BH100" s="228"/>
      <c r="BI100" s="127"/>
      <c r="BJ100" s="127"/>
    </row>
    <row r="101" spans="1:62" s="15" customFormat="1" ht="25.5" customHeight="1" thickBot="1">
      <c r="A101" s="131"/>
      <c r="B101" s="219"/>
      <c r="C101" s="226"/>
      <c r="D101" s="700" t="s">
        <v>110</v>
      </c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701"/>
      <c r="BG101" s="216"/>
      <c r="BH101" s="228"/>
      <c r="BI101" s="132"/>
      <c r="BJ101" s="132"/>
    </row>
    <row r="102" spans="1:62" s="15" customFormat="1" ht="42.75" customHeight="1">
      <c r="A102" s="131"/>
      <c r="B102" s="219"/>
      <c r="C102" s="226"/>
      <c r="D102" s="189" t="s">
        <v>167</v>
      </c>
      <c r="E102" s="726" t="s">
        <v>244</v>
      </c>
      <c r="F102" s="727"/>
      <c r="G102" s="727"/>
      <c r="H102" s="727"/>
      <c r="I102" s="727"/>
      <c r="J102" s="727"/>
      <c r="K102" s="727"/>
      <c r="L102" s="727"/>
      <c r="M102" s="727"/>
      <c r="N102" s="727"/>
      <c r="O102" s="727"/>
      <c r="P102" s="727"/>
      <c r="Q102" s="727"/>
      <c r="R102" s="727"/>
      <c r="S102" s="727"/>
      <c r="T102" s="728"/>
      <c r="U102" s="715"/>
      <c r="V102" s="716"/>
      <c r="W102" s="639">
        <v>4</v>
      </c>
      <c r="X102" s="642"/>
      <c r="Y102" s="639"/>
      <c r="Z102" s="640"/>
      <c r="AA102" s="641"/>
      <c r="AB102" s="642"/>
      <c r="AC102" s="639">
        <v>5</v>
      </c>
      <c r="AD102" s="640"/>
      <c r="AE102" s="641">
        <f>AC102*30</f>
        <v>150</v>
      </c>
      <c r="AF102" s="642"/>
      <c r="AG102" s="639">
        <f>AI102+AK102+AM102</f>
        <v>72</v>
      </c>
      <c r="AH102" s="640"/>
      <c r="AI102" s="641">
        <v>14</v>
      </c>
      <c r="AJ102" s="642"/>
      <c r="AK102" s="639"/>
      <c r="AL102" s="640"/>
      <c r="AM102" s="641">
        <v>58</v>
      </c>
      <c r="AN102" s="642"/>
      <c r="AO102" s="639">
        <f>AE102-AG102</f>
        <v>78</v>
      </c>
      <c r="AP102" s="640"/>
      <c r="AQ102" s="641"/>
      <c r="AR102" s="650"/>
      <c r="AS102" s="650"/>
      <c r="AT102" s="642"/>
      <c r="AU102" s="639"/>
      <c r="AV102" s="650"/>
      <c r="AW102" s="650">
        <v>4</v>
      </c>
      <c r="AX102" s="640"/>
      <c r="AY102" s="641"/>
      <c r="AZ102" s="650"/>
      <c r="BA102" s="650"/>
      <c r="BB102" s="642"/>
      <c r="BC102" s="639"/>
      <c r="BD102" s="650"/>
      <c r="BE102" s="650"/>
      <c r="BF102" s="640"/>
      <c r="BG102" s="181"/>
      <c r="BH102" s="228"/>
      <c r="BI102" s="132"/>
      <c r="BJ102" s="132"/>
    </row>
    <row r="103" spans="1:62" s="15" customFormat="1" ht="25.5" customHeight="1">
      <c r="A103" s="131"/>
      <c r="B103" s="219"/>
      <c r="C103" s="226"/>
      <c r="D103" s="186" t="s">
        <v>253</v>
      </c>
      <c r="E103" s="717" t="s">
        <v>254</v>
      </c>
      <c r="F103" s="718"/>
      <c r="G103" s="718"/>
      <c r="H103" s="718"/>
      <c r="I103" s="718"/>
      <c r="J103" s="718"/>
      <c r="K103" s="718"/>
      <c r="L103" s="718"/>
      <c r="M103" s="718"/>
      <c r="N103" s="718"/>
      <c r="O103" s="718"/>
      <c r="P103" s="718"/>
      <c r="Q103" s="718"/>
      <c r="R103" s="718"/>
      <c r="S103" s="718"/>
      <c r="T103" s="719"/>
      <c r="U103" s="329"/>
      <c r="V103" s="330"/>
      <c r="W103" s="643">
        <v>1</v>
      </c>
      <c r="X103" s="658"/>
      <c r="Y103" s="643"/>
      <c r="Z103" s="645"/>
      <c r="AA103" s="657"/>
      <c r="AB103" s="658"/>
      <c r="AC103" s="643">
        <v>4.5</v>
      </c>
      <c r="AD103" s="645"/>
      <c r="AE103" s="655">
        <f t="shared" ref="AE103:AE105" si="43">AC103*30</f>
        <v>135</v>
      </c>
      <c r="AF103" s="656"/>
      <c r="AG103" s="655">
        <f t="shared" ref="AG103:AG105" si="44">AI103+AK103+AM103</f>
        <v>72</v>
      </c>
      <c r="AH103" s="656"/>
      <c r="AI103" s="657">
        <v>36</v>
      </c>
      <c r="AJ103" s="658"/>
      <c r="AK103" s="643">
        <v>18</v>
      </c>
      <c r="AL103" s="645"/>
      <c r="AM103" s="657">
        <v>18</v>
      </c>
      <c r="AN103" s="658"/>
      <c r="AO103" s="655">
        <f t="shared" ref="AO103:AO105" si="45">AE103-AG103</f>
        <v>63</v>
      </c>
      <c r="AP103" s="656"/>
      <c r="AQ103" s="657">
        <v>4</v>
      </c>
      <c r="AR103" s="644"/>
      <c r="AS103" s="644"/>
      <c r="AT103" s="658"/>
      <c r="AU103" s="643"/>
      <c r="AV103" s="644"/>
      <c r="AW103" s="644"/>
      <c r="AX103" s="645"/>
      <c r="AY103" s="657"/>
      <c r="AZ103" s="644"/>
      <c r="BA103" s="644"/>
      <c r="BB103" s="658"/>
      <c r="BC103" s="643"/>
      <c r="BD103" s="644"/>
      <c r="BE103" s="644"/>
      <c r="BF103" s="645"/>
      <c r="BG103" s="181"/>
      <c r="BH103" s="228"/>
      <c r="BI103" s="132"/>
      <c r="BJ103" s="132"/>
    </row>
    <row r="104" spans="1:62" s="15" customFormat="1" ht="25.5" customHeight="1">
      <c r="A104" s="131"/>
      <c r="B104" s="219"/>
      <c r="C104" s="226"/>
      <c r="D104" s="186" t="s">
        <v>262</v>
      </c>
      <c r="E104" s="717" t="s">
        <v>261</v>
      </c>
      <c r="F104" s="718"/>
      <c r="G104" s="718"/>
      <c r="H104" s="718"/>
      <c r="I104" s="718"/>
      <c r="J104" s="718"/>
      <c r="K104" s="718"/>
      <c r="L104" s="718"/>
      <c r="M104" s="718"/>
      <c r="N104" s="718"/>
      <c r="O104" s="718"/>
      <c r="P104" s="718"/>
      <c r="Q104" s="718"/>
      <c r="R104" s="718"/>
      <c r="S104" s="718"/>
      <c r="T104" s="719"/>
      <c r="U104" s="329">
        <v>5</v>
      </c>
      <c r="V104" s="330"/>
      <c r="W104" s="643"/>
      <c r="X104" s="658"/>
      <c r="Y104" s="643"/>
      <c r="Z104" s="645"/>
      <c r="AA104" s="657"/>
      <c r="AB104" s="658"/>
      <c r="AC104" s="643">
        <v>6.5</v>
      </c>
      <c r="AD104" s="645"/>
      <c r="AE104" s="655">
        <f t="shared" si="43"/>
        <v>195</v>
      </c>
      <c r="AF104" s="656"/>
      <c r="AG104" s="655">
        <f t="shared" si="44"/>
        <v>90</v>
      </c>
      <c r="AH104" s="656"/>
      <c r="AI104" s="657">
        <v>26</v>
      </c>
      <c r="AJ104" s="658"/>
      <c r="AK104" s="643"/>
      <c r="AL104" s="645"/>
      <c r="AM104" s="657">
        <v>64</v>
      </c>
      <c r="AN104" s="658"/>
      <c r="AO104" s="655">
        <f t="shared" si="45"/>
        <v>105</v>
      </c>
      <c r="AP104" s="656"/>
      <c r="AQ104" s="657"/>
      <c r="AR104" s="644"/>
      <c r="AS104" s="644"/>
      <c r="AT104" s="658"/>
      <c r="AU104" s="643"/>
      <c r="AV104" s="644"/>
      <c r="AW104" s="644"/>
      <c r="AX104" s="645"/>
      <c r="AY104" s="657">
        <v>5</v>
      </c>
      <c r="AZ104" s="644"/>
      <c r="BA104" s="644"/>
      <c r="BB104" s="658"/>
      <c r="BC104" s="643"/>
      <c r="BD104" s="644"/>
      <c r="BE104" s="644"/>
      <c r="BF104" s="645"/>
      <c r="BG104" s="181"/>
      <c r="BH104" s="228"/>
      <c r="BI104" s="132"/>
      <c r="BJ104" s="132"/>
    </row>
    <row r="105" spans="1:62" s="15" customFormat="1" ht="25.5" customHeight="1" thickBot="1">
      <c r="A105" s="131"/>
      <c r="B105" s="219"/>
      <c r="C105" s="226"/>
      <c r="D105" s="190" t="s">
        <v>263</v>
      </c>
      <c r="E105" s="661" t="s">
        <v>264</v>
      </c>
      <c r="F105" s="662"/>
      <c r="G105" s="662"/>
      <c r="H105" s="662"/>
      <c r="I105" s="662"/>
      <c r="J105" s="662"/>
      <c r="K105" s="662"/>
      <c r="L105" s="662"/>
      <c r="M105" s="662"/>
      <c r="N105" s="662"/>
      <c r="O105" s="662"/>
      <c r="P105" s="662"/>
      <c r="Q105" s="662"/>
      <c r="R105" s="662"/>
      <c r="S105" s="662"/>
      <c r="T105" s="663"/>
      <c r="U105" s="720">
        <v>6</v>
      </c>
      <c r="V105" s="721"/>
      <c r="W105" s="636"/>
      <c r="X105" s="647"/>
      <c r="Y105" s="636"/>
      <c r="Z105" s="638"/>
      <c r="AA105" s="646"/>
      <c r="AB105" s="647"/>
      <c r="AC105" s="636">
        <v>3.5</v>
      </c>
      <c r="AD105" s="638"/>
      <c r="AE105" s="648">
        <f t="shared" si="43"/>
        <v>105</v>
      </c>
      <c r="AF105" s="649"/>
      <c r="AG105" s="648">
        <f t="shared" si="44"/>
        <v>46</v>
      </c>
      <c r="AH105" s="649"/>
      <c r="AI105" s="646">
        <v>28</v>
      </c>
      <c r="AJ105" s="647"/>
      <c r="AK105" s="636">
        <v>18</v>
      </c>
      <c r="AL105" s="638"/>
      <c r="AM105" s="646"/>
      <c r="AN105" s="647"/>
      <c r="AO105" s="648">
        <f t="shared" si="45"/>
        <v>59</v>
      </c>
      <c r="AP105" s="649"/>
      <c r="AQ105" s="646"/>
      <c r="AR105" s="637"/>
      <c r="AS105" s="637"/>
      <c r="AT105" s="647"/>
      <c r="AU105" s="636"/>
      <c r="AV105" s="637"/>
      <c r="AW105" s="637"/>
      <c r="AX105" s="638"/>
      <c r="AY105" s="646"/>
      <c r="AZ105" s="637"/>
      <c r="BA105" s="637">
        <v>5</v>
      </c>
      <c r="BB105" s="647"/>
      <c r="BC105" s="636"/>
      <c r="BD105" s="637"/>
      <c r="BE105" s="637"/>
      <c r="BF105" s="638"/>
      <c r="BG105" s="181"/>
      <c r="BH105" s="228"/>
      <c r="BI105" s="132"/>
      <c r="BJ105" s="132"/>
    </row>
    <row r="106" spans="1:62" s="14" customFormat="1" ht="25.5" customHeight="1" thickBot="1">
      <c r="A106" s="123"/>
      <c r="B106" s="219"/>
      <c r="C106" s="135"/>
      <c r="D106" s="731" t="s">
        <v>99</v>
      </c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1"/>
      <c r="U106" s="729">
        <v>2</v>
      </c>
      <c r="V106" s="730"/>
      <c r="W106" s="682">
        <v>2</v>
      </c>
      <c r="X106" s="730"/>
      <c r="Y106" s="682">
        <v>0</v>
      </c>
      <c r="Z106" s="682"/>
      <c r="AA106" s="298">
        <v>0</v>
      </c>
      <c r="AB106" s="301"/>
      <c r="AC106" s="682">
        <f>SUM(AC102:AD105)</f>
        <v>19.5</v>
      </c>
      <c r="AD106" s="682"/>
      <c r="AE106" s="298">
        <f t="shared" ref="AE106" si="46">SUM(AE102:AF105)</f>
        <v>585</v>
      </c>
      <c r="AF106" s="301"/>
      <c r="AG106" s="298">
        <f t="shared" ref="AG106" si="47">SUM(AG102:AH105)</f>
        <v>280</v>
      </c>
      <c r="AH106" s="301"/>
      <c r="AI106" s="298">
        <f t="shared" ref="AI106" si="48">SUM(AI102:AJ105)</f>
        <v>104</v>
      </c>
      <c r="AJ106" s="301"/>
      <c r="AK106" s="298">
        <f t="shared" ref="AK106" si="49">SUM(AK102:AL105)</f>
        <v>36</v>
      </c>
      <c r="AL106" s="301"/>
      <c r="AM106" s="298">
        <f t="shared" ref="AM106" si="50">SUM(AM102:AN105)</f>
        <v>140</v>
      </c>
      <c r="AN106" s="301"/>
      <c r="AO106" s="298">
        <f t="shared" ref="AO106" si="51">SUM(AO102:AP105)</f>
        <v>305</v>
      </c>
      <c r="AP106" s="301"/>
      <c r="AQ106" s="298">
        <f t="shared" ref="AQ106" si="52">SUM(AQ102:AR105)</f>
        <v>4</v>
      </c>
      <c r="AR106" s="299"/>
      <c r="AS106" s="300">
        <f t="shared" ref="AS106" si="53">SUM(AS102:AT105)</f>
        <v>0</v>
      </c>
      <c r="AT106" s="301"/>
      <c r="AU106" s="298">
        <f t="shared" ref="AU106" si="54">SUM(AU102:AV105)</f>
        <v>0</v>
      </c>
      <c r="AV106" s="299"/>
      <c r="AW106" s="300">
        <f t="shared" ref="AW106" si="55">SUM(AW102:AX105)</f>
        <v>4</v>
      </c>
      <c r="AX106" s="301"/>
      <c r="AY106" s="298">
        <f t="shared" ref="AY106" si="56">SUM(AY102:AZ105)</f>
        <v>5</v>
      </c>
      <c r="AZ106" s="299"/>
      <c r="BA106" s="300">
        <f t="shared" ref="BA106" si="57">SUM(BA102:BB105)</f>
        <v>5</v>
      </c>
      <c r="BB106" s="301"/>
      <c r="BC106" s="298">
        <f t="shared" ref="BC106" si="58">SUM(BC102:BD105)</f>
        <v>0</v>
      </c>
      <c r="BD106" s="299"/>
      <c r="BE106" s="300">
        <f t="shared" ref="BE106" si="59">SUM(BE102:BF105)</f>
        <v>0</v>
      </c>
      <c r="BF106" s="301"/>
      <c r="BG106" s="134"/>
      <c r="BH106" s="133"/>
      <c r="BI106" s="133"/>
      <c r="BJ106" s="133"/>
    </row>
    <row r="107" spans="1:62" s="14" customFormat="1" ht="25.5" customHeight="1" thickBot="1">
      <c r="A107" s="123"/>
      <c r="B107" s="124"/>
      <c r="C107" s="135"/>
      <c r="D107" s="416" t="s">
        <v>109</v>
      </c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8"/>
      <c r="U107" s="298" t="s">
        <v>308</v>
      </c>
      <c r="V107" s="301"/>
      <c r="W107" s="298" t="s">
        <v>306</v>
      </c>
      <c r="X107" s="301"/>
      <c r="Y107" s="298">
        <f>Y106+Y100</f>
        <v>1</v>
      </c>
      <c r="Z107" s="301"/>
      <c r="AA107" s="298">
        <f>AA106+AA100</f>
        <v>2</v>
      </c>
      <c r="AB107" s="301"/>
      <c r="AC107" s="298">
        <f>AC106+AC100</f>
        <v>107</v>
      </c>
      <c r="AD107" s="301"/>
      <c r="AE107" s="298">
        <f>AE106+AE100</f>
        <v>3210</v>
      </c>
      <c r="AF107" s="301"/>
      <c r="AG107" s="298">
        <f>AG106+AG100</f>
        <v>1449</v>
      </c>
      <c r="AH107" s="301"/>
      <c r="AI107" s="298">
        <f>AI106+AI100</f>
        <v>642</v>
      </c>
      <c r="AJ107" s="301"/>
      <c r="AK107" s="298">
        <f>AK106+AK100</f>
        <v>261</v>
      </c>
      <c r="AL107" s="301"/>
      <c r="AM107" s="298">
        <f>AM106+AM100</f>
        <v>546</v>
      </c>
      <c r="AN107" s="301"/>
      <c r="AO107" s="298">
        <f>AO106+AO100</f>
        <v>1476</v>
      </c>
      <c r="AP107" s="301"/>
      <c r="AQ107" s="364">
        <f>AQ106+AQ100</f>
        <v>4</v>
      </c>
      <c r="AR107" s="365"/>
      <c r="AS107" s="366">
        <f>AS106+AS100</f>
        <v>3.5</v>
      </c>
      <c r="AT107" s="367"/>
      <c r="AU107" s="364">
        <f>AU106+AU100</f>
        <v>13</v>
      </c>
      <c r="AV107" s="365"/>
      <c r="AW107" s="366">
        <f>AW106+AW100</f>
        <v>24.5</v>
      </c>
      <c r="AX107" s="367"/>
      <c r="AY107" s="364">
        <f>AY106+AY100</f>
        <v>23</v>
      </c>
      <c r="AZ107" s="365"/>
      <c r="BA107" s="366">
        <f>BA106+BA100</f>
        <v>24</v>
      </c>
      <c r="BB107" s="367"/>
      <c r="BC107" s="364">
        <f>BC106+BC100</f>
        <v>0</v>
      </c>
      <c r="BD107" s="365"/>
      <c r="BE107" s="366">
        <f>BE106+BE100</f>
        <v>0</v>
      </c>
      <c r="BF107" s="367"/>
      <c r="BG107" s="134"/>
      <c r="BH107" s="133"/>
      <c r="BI107" s="133"/>
      <c r="BJ107" s="133"/>
    </row>
    <row r="108" spans="1:62" s="16" customFormat="1" ht="27" customHeight="1" thickBot="1">
      <c r="A108" s="136"/>
      <c r="B108" s="136"/>
      <c r="C108" s="137"/>
      <c r="D108" s="413" t="s">
        <v>49</v>
      </c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5"/>
      <c r="U108" s="409" t="s">
        <v>310</v>
      </c>
      <c r="V108" s="410"/>
      <c r="W108" s="409" t="s">
        <v>309</v>
      </c>
      <c r="X108" s="410"/>
      <c r="Y108" s="409">
        <f>Y80+Y107</f>
        <v>1</v>
      </c>
      <c r="Z108" s="410"/>
      <c r="AA108" s="409">
        <f>AA80+AA107</f>
        <v>2</v>
      </c>
      <c r="AB108" s="410"/>
      <c r="AC108" s="409">
        <f>AC80+AC107</f>
        <v>240</v>
      </c>
      <c r="AD108" s="410"/>
      <c r="AE108" s="407">
        <f>AE80+AE107</f>
        <v>7200</v>
      </c>
      <c r="AF108" s="408"/>
      <c r="AG108" s="407">
        <f>AG80+AG107</f>
        <v>2687</v>
      </c>
      <c r="AH108" s="408"/>
      <c r="AI108" s="407">
        <f>AI80+AI107</f>
        <v>1128</v>
      </c>
      <c r="AJ108" s="408"/>
      <c r="AK108" s="407">
        <f>AK80+AK107</f>
        <v>783</v>
      </c>
      <c r="AL108" s="408"/>
      <c r="AM108" s="407">
        <f>AM80+AM107</f>
        <v>776</v>
      </c>
      <c r="AN108" s="408"/>
      <c r="AO108" s="407">
        <f>AO80+AO107</f>
        <v>2713</v>
      </c>
      <c r="AP108" s="408"/>
      <c r="AQ108" s="364"/>
      <c r="AR108" s="365"/>
      <c r="AS108" s="366"/>
      <c r="AT108" s="367"/>
      <c r="AU108" s="364"/>
      <c r="AV108" s="365"/>
      <c r="AW108" s="366"/>
      <c r="AX108" s="367"/>
      <c r="AY108" s="364"/>
      <c r="AZ108" s="365"/>
      <c r="BA108" s="366"/>
      <c r="BB108" s="367"/>
      <c r="BC108" s="364"/>
      <c r="BD108" s="365"/>
      <c r="BE108" s="366"/>
      <c r="BF108" s="367"/>
      <c r="BG108" s="134"/>
      <c r="BH108" s="133"/>
      <c r="BI108" s="133"/>
      <c r="BJ108" s="133"/>
    </row>
    <row r="109" spans="1:62" s="16" customFormat="1" ht="23.25" customHeight="1" thickBot="1">
      <c r="A109" s="136"/>
      <c r="B109" s="136"/>
      <c r="C109" s="137"/>
      <c r="D109" s="403" t="s">
        <v>50</v>
      </c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364">
        <f>AQ107+AQ80</f>
        <v>28.5</v>
      </c>
      <c r="AR109" s="365"/>
      <c r="AS109" s="366">
        <f t="shared" ref="AS109" si="60">AS107+AS80</f>
        <v>29.5</v>
      </c>
      <c r="AT109" s="367"/>
      <c r="AU109" s="364">
        <f t="shared" ref="AU109" si="61">AU107+AU80</f>
        <v>28</v>
      </c>
      <c r="AV109" s="365"/>
      <c r="AW109" s="366">
        <f t="shared" ref="AW109" si="62">AW107+AW80</f>
        <v>25.5</v>
      </c>
      <c r="AX109" s="367"/>
      <c r="AY109" s="364">
        <f t="shared" ref="AY109" si="63">AY107+AY80</f>
        <v>25</v>
      </c>
      <c r="AZ109" s="365"/>
      <c r="BA109" s="366">
        <f t="shared" ref="BA109" si="64">BA107+BA80</f>
        <v>24</v>
      </c>
      <c r="BB109" s="367"/>
      <c r="BC109" s="364">
        <f t="shared" ref="BC109" si="65">BC107+BC80</f>
        <v>0</v>
      </c>
      <c r="BD109" s="386"/>
      <c r="BE109" s="366">
        <f t="shared" ref="BE109" si="66">BE107+BE80</f>
        <v>0</v>
      </c>
      <c r="BF109" s="367"/>
      <c r="BG109" s="133"/>
      <c r="BH109" s="133"/>
      <c r="BI109" s="133"/>
      <c r="BJ109" s="133"/>
    </row>
    <row r="110" spans="1:62" s="14" customFormat="1" ht="22.5" customHeight="1" thickBot="1">
      <c r="A110" s="123"/>
      <c r="B110" s="123"/>
      <c r="C110" s="123"/>
      <c r="D110" s="400" t="s">
        <v>51</v>
      </c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364" t="s">
        <v>307</v>
      </c>
      <c r="AR110" s="386"/>
      <c r="AS110" s="366">
        <v>4</v>
      </c>
      <c r="AT110" s="367"/>
      <c r="AU110" s="364" t="s">
        <v>302</v>
      </c>
      <c r="AV110" s="386"/>
      <c r="AW110" s="366">
        <v>4</v>
      </c>
      <c r="AX110" s="367"/>
      <c r="AY110" s="364">
        <v>3</v>
      </c>
      <c r="AZ110" s="386"/>
      <c r="BA110" s="366">
        <v>2</v>
      </c>
      <c r="BB110" s="367"/>
      <c r="BC110" s="364"/>
      <c r="BD110" s="386"/>
      <c r="BE110" s="366"/>
      <c r="BF110" s="365"/>
      <c r="BG110" s="123"/>
      <c r="BH110" s="123"/>
      <c r="BI110" s="123"/>
      <c r="BJ110" s="123"/>
    </row>
    <row r="111" spans="1:62" s="14" customFormat="1" ht="24" customHeight="1" thickBot="1">
      <c r="A111" s="123"/>
      <c r="B111" s="123"/>
      <c r="C111" s="123"/>
      <c r="D111" s="400" t="s">
        <v>52</v>
      </c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1"/>
      <c r="AN111" s="401"/>
      <c r="AO111" s="401"/>
      <c r="AP111" s="401"/>
      <c r="AQ111" s="364" t="s">
        <v>307</v>
      </c>
      <c r="AR111" s="386"/>
      <c r="AS111" s="366">
        <v>2</v>
      </c>
      <c r="AT111" s="367"/>
      <c r="AU111" s="364" t="s">
        <v>303</v>
      </c>
      <c r="AV111" s="386"/>
      <c r="AW111" s="366">
        <v>2</v>
      </c>
      <c r="AX111" s="367"/>
      <c r="AY111" s="364">
        <v>3</v>
      </c>
      <c r="AZ111" s="386"/>
      <c r="BA111" s="366">
        <v>2</v>
      </c>
      <c r="BB111" s="367"/>
      <c r="BC111" s="364"/>
      <c r="BD111" s="386"/>
      <c r="BE111" s="366"/>
      <c r="BF111" s="365"/>
      <c r="BG111" s="123"/>
      <c r="BH111" s="123"/>
      <c r="BI111" s="123"/>
      <c r="BJ111" s="123"/>
    </row>
    <row r="112" spans="1:62" s="14" customFormat="1" ht="23.25" customHeight="1" thickBot="1">
      <c r="D112" s="664" t="s">
        <v>53</v>
      </c>
      <c r="E112" s="665"/>
      <c r="F112" s="665"/>
      <c r="G112" s="665"/>
      <c r="H112" s="665"/>
      <c r="I112" s="665"/>
      <c r="J112" s="665"/>
      <c r="K112" s="665"/>
      <c r="L112" s="665"/>
      <c r="M112" s="665"/>
      <c r="N112" s="665"/>
      <c r="O112" s="665"/>
      <c r="P112" s="665"/>
      <c r="Q112" s="665"/>
      <c r="R112" s="665"/>
      <c r="S112" s="665"/>
      <c r="T112" s="665"/>
      <c r="U112" s="665"/>
      <c r="V112" s="665"/>
      <c r="W112" s="665"/>
      <c r="X112" s="665"/>
      <c r="Y112" s="665"/>
      <c r="Z112" s="665"/>
      <c r="AA112" s="665"/>
      <c r="AB112" s="665"/>
      <c r="AC112" s="665"/>
      <c r="AD112" s="665"/>
      <c r="AE112" s="665"/>
      <c r="AF112" s="665"/>
      <c r="AG112" s="665"/>
      <c r="AH112" s="665"/>
      <c r="AI112" s="665"/>
      <c r="AJ112" s="665"/>
      <c r="AK112" s="665"/>
      <c r="AL112" s="665"/>
      <c r="AM112" s="665"/>
      <c r="AN112" s="665"/>
      <c r="AO112" s="665"/>
      <c r="AP112" s="666"/>
      <c r="AQ112" s="364"/>
      <c r="AR112" s="386"/>
      <c r="AS112" s="366"/>
      <c r="AT112" s="367"/>
      <c r="AU112" s="364"/>
      <c r="AV112" s="386"/>
      <c r="AW112" s="366"/>
      <c r="AX112" s="367"/>
      <c r="AY112" s="364">
        <v>1</v>
      </c>
      <c r="AZ112" s="386"/>
      <c r="BA112" s="366"/>
      <c r="BB112" s="367"/>
      <c r="BC112" s="364"/>
      <c r="BD112" s="386"/>
      <c r="BE112" s="366"/>
      <c r="BF112" s="365"/>
    </row>
    <row r="113" spans="1:62" s="14" customFormat="1" ht="24.75" customHeight="1" thickBot="1">
      <c r="D113" s="669" t="s">
        <v>54</v>
      </c>
      <c r="E113" s="670"/>
      <c r="F113" s="670"/>
      <c r="G113" s="670"/>
      <c r="H113" s="670"/>
      <c r="I113" s="670"/>
      <c r="J113" s="670"/>
      <c r="K113" s="670"/>
      <c r="L113" s="670"/>
      <c r="M113" s="670"/>
      <c r="N113" s="670"/>
      <c r="O113" s="670"/>
      <c r="P113" s="670"/>
      <c r="Q113" s="670"/>
      <c r="R113" s="670"/>
      <c r="S113" s="670"/>
      <c r="T113" s="670"/>
      <c r="U113" s="670"/>
      <c r="V113" s="670"/>
      <c r="W113" s="670"/>
      <c r="X113" s="670"/>
      <c r="Y113" s="670"/>
      <c r="Z113" s="670"/>
      <c r="AA113" s="670"/>
      <c r="AB113" s="670"/>
      <c r="AC113" s="670"/>
      <c r="AD113" s="670"/>
      <c r="AE113" s="670"/>
      <c r="AF113" s="670"/>
      <c r="AG113" s="670"/>
      <c r="AH113" s="670"/>
      <c r="AI113" s="670"/>
      <c r="AJ113" s="670"/>
      <c r="AK113" s="670"/>
      <c r="AL113" s="670"/>
      <c r="AM113" s="670"/>
      <c r="AN113" s="670"/>
      <c r="AO113" s="670"/>
      <c r="AP113" s="671"/>
      <c r="AQ113" s="364"/>
      <c r="AR113" s="386"/>
      <c r="AS113" s="366"/>
      <c r="AT113" s="367"/>
      <c r="AU113" s="364">
        <v>1</v>
      </c>
      <c r="AV113" s="386"/>
      <c r="AW113" s="366">
        <v>1</v>
      </c>
      <c r="AX113" s="367"/>
      <c r="AY113" s="364"/>
      <c r="AZ113" s="386"/>
      <c r="BA113" s="366"/>
      <c r="BB113" s="367"/>
      <c r="BC113" s="364"/>
      <c r="BD113" s="386"/>
      <c r="BE113" s="366"/>
      <c r="BF113" s="365"/>
    </row>
    <row r="114" spans="1:62" s="14" customFormat="1" ht="18" customHeight="1" thickBot="1">
      <c r="A114" s="17"/>
      <c r="D114" s="722"/>
      <c r="E114" s="723"/>
      <c r="F114" s="723"/>
      <c r="G114" s="723"/>
      <c r="H114" s="723"/>
      <c r="I114" s="723"/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723"/>
      <c r="U114" s="723"/>
      <c r="V114" s="723"/>
      <c r="W114" s="723"/>
      <c r="X114" s="723"/>
      <c r="Y114" s="723"/>
      <c r="Z114" s="723"/>
      <c r="AA114" s="723"/>
      <c r="AB114" s="723"/>
      <c r="AC114" s="723"/>
      <c r="AD114" s="723"/>
      <c r="AE114" s="723"/>
      <c r="AF114" s="723"/>
      <c r="AG114" s="723"/>
      <c r="AH114" s="723"/>
      <c r="AI114" s="723"/>
      <c r="AJ114" s="723"/>
      <c r="AK114" s="723"/>
      <c r="AL114" s="723"/>
      <c r="AM114" s="723"/>
      <c r="AN114" s="723"/>
      <c r="AO114" s="723"/>
      <c r="AP114" s="723"/>
      <c r="AQ114" s="723"/>
      <c r="AR114" s="723"/>
      <c r="AS114" s="723"/>
      <c r="AT114" s="723"/>
      <c r="AU114" s="723"/>
      <c r="AV114" s="723"/>
      <c r="AW114" s="723"/>
      <c r="AX114" s="723"/>
      <c r="AY114" s="723"/>
      <c r="AZ114" s="723"/>
      <c r="BA114" s="723"/>
      <c r="BB114" s="723"/>
      <c r="BC114" s="723"/>
      <c r="BD114" s="723"/>
      <c r="BE114" s="723"/>
      <c r="BF114" s="723"/>
    </row>
    <row r="115" spans="1:62" s="14" customFormat="1" ht="28.5" customHeight="1" thickBot="1">
      <c r="A115" s="17"/>
      <c r="D115" s="18" t="s">
        <v>55</v>
      </c>
      <c r="E115" s="388" t="s">
        <v>56</v>
      </c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90"/>
      <c r="V115" s="391"/>
      <c r="W115" s="392"/>
      <c r="X115" s="393"/>
      <c r="Y115" s="394"/>
      <c r="Z115" s="395"/>
      <c r="AA115" s="379"/>
      <c r="AB115" s="380"/>
      <c r="AC115" s="379"/>
      <c r="AD115" s="380"/>
      <c r="AE115" s="379"/>
      <c r="AF115" s="380"/>
      <c r="AG115" s="379"/>
      <c r="AH115" s="380"/>
      <c r="AI115" s="381" t="s">
        <v>57</v>
      </c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3"/>
      <c r="BG115" s="191"/>
    </row>
    <row r="116" spans="1:62" s="14" customFormat="1" ht="40.5" customHeight="1">
      <c r="A116" s="17"/>
      <c r="B116" s="17"/>
      <c r="C116" s="17"/>
      <c r="D116" s="629" t="s">
        <v>274</v>
      </c>
      <c r="E116" s="630"/>
      <c r="F116" s="630"/>
      <c r="G116" s="630"/>
      <c r="H116" s="630"/>
      <c r="I116" s="630"/>
      <c r="J116" s="630"/>
      <c r="K116" s="630"/>
      <c r="L116" s="630"/>
      <c r="M116" s="630"/>
      <c r="N116" s="630"/>
      <c r="O116" s="630"/>
      <c r="P116" s="630"/>
      <c r="Q116" s="630"/>
      <c r="R116" s="630"/>
      <c r="S116" s="630"/>
      <c r="T116" s="630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6"/>
    </row>
    <row r="117" spans="1:62" s="14" customFormat="1" ht="25.5" customHeight="1">
      <c r="A117" s="144"/>
      <c r="B117" s="123"/>
      <c r="C117" s="123"/>
      <c r="D117" s="145"/>
      <c r="E117" s="146"/>
      <c r="F117" s="146"/>
      <c r="G117" s="384" t="s">
        <v>319</v>
      </c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4"/>
      <c r="BA117" s="384"/>
      <c r="BB117" s="384"/>
      <c r="BC117" s="384"/>
      <c r="BD117" s="384"/>
      <c r="BE117" s="384"/>
      <c r="BF117" s="384"/>
      <c r="BG117" s="16"/>
    </row>
    <row r="118" spans="1:62" s="14" customFormat="1" ht="25.5" customHeight="1">
      <c r="A118" s="144"/>
      <c r="B118" s="123"/>
      <c r="C118" s="123"/>
      <c r="D118" s="145"/>
      <c r="E118" s="146"/>
      <c r="F118" s="146"/>
      <c r="G118" s="385" t="s">
        <v>120</v>
      </c>
      <c r="H118" s="385"/>
      <c r="I118" s="385"/>
      <c r="J118" s="385"/>
      <c r="K118" s="385"/>
      <c r="L118" s="385"/>
      <c r="M118" s="385"/>
      <c r="N118" s="385"/>
      <c r="O118" s="192"/>
      <c r="P118" s="149"/>
      <c r="Q118" s="149"/>
      <c r="R118" s="149"/>
      <c r="S118" s="150"/>
      <c r="T118" s="151"/>
      <c r="U118" s="151"/>
      <c r="V118" s="152"/>
      <c r="W118" s="153"/>
      <c r="X118" s="619" t="s">
        <v>311</v>
      </c>
      <c r="Y118" s="619"/>
      <c r="Z118" s="619"/>
      <c r="AA118" s="619"/>
      <c r="AB118" s="619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6"/>
    </row>
    <row r="119" spans="1:62" s="14" customFormat="1" ht="18" customHeight="1">
      <c r="A119" s="144"/>
      <c r="B119" s="123"/>
      <c r="C119" s="123"/>
      <c r="D119" s="145"/>
      <c r="E119" s="146"/>
      <c r="F119" s="146"/>
      <c r="G119" s="192"/>
      <c r="H119" s="192"/>
      <c r="I119" s="192"/>
      <c r="J119" s="192"/>
      <c r="K119" s="192"/>
      <c r="L119" s="192"/>
      <c r="M119" s="192"/>
      <c r="N119" s="192"/>
      <c r="O119" s="192"/>
      <c r="P119" s="123"/>
      <c r="Q119" s="377" t="s">
        <v>59</v>
      </c>
      <c r="R119" s="377"/>
      <c r="S119" s="377"/>
      <c r="T119" s="377"/>
      <c r="U119" s="123"/>
      <c r="V119" s="123"/>
      <c r="W119" s="123"/>
      <c r="X119" s="123"/>
      <c r="Y119" s="123"/>
      <c r="Z119" s="166" t="s">
        <v>60</v>
      </c>
      <c r="AA119" s="167"/>
      <c r="AB119" s="12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9"/>
    </row>
    <row r="120" spans="1:62" s="14" customFormat="1" ht="25.5" customHeight="1">
      <c r="A120" s="144"/>
      <c r="B120" s="123"/>
      <c r="C120" s="123"/>
      <c r="D120" s="145"/>
      <c r="E120" s="146"/>
      <c r="F120" s="146"/>
      <c r="G120" s="147"/>
      <c r="H120" s="147"/>
      <c r="I120" s="147"/>
      <c r="J120" s="147"/>
      <c r="K120" s="147"/>
      <c r="L120" s="147"/>
      <c r="M120" s="147"/>
      <c r="N120" s="147"/>
      <c r="O120" s="147"/>
      <c r="P120" s="163"/>
      <c r="U120" s="164"/>
      <c r="V120" s="165"/>
      <c r="W120" s="165"/>
      <c r="X120" s="162"/>
      <c r="Y120" s="162"/>
      <c r="Z120" s="166"/>
      <c r="AA120" s="167"/>
      <c r="AB120" s="162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9"/>
    </row>
    <row r="121" spans="1:62" s="14" customFormat="1" ht="30" customHeight="1">
      <c r="A121" s="144"/>
      <c r="B121" s="123"/>
      <c r="C121" s="123"/>
      <c r="D121" s="145"/>
      <c r="E121" s="146"/>
      <c r="F121" s="146"/>
      <c r="G121" s="148" t="s">
        <v>58</v>
      </c>
      <c r="H121" s="148"/>
      <c r="I121" s="148"/>
      <c r="J121" s="148"/>
      <c r="K121" s="148"/>
      <c r="L121" s="148"/>
      <c r="M121" s="148"/>
      <c r="N121" s="148"/>
      <c r="O121" s="148"/>
      <c r="P121" s="149"/>
      <c r="Q121" s="149"/>
      <c r="R121" s="149"/>
      <c r="S121" s="150"/>
      <c r="T121" s="151"/>
      <c r="U121" s="151"/>
      <c r="V121" s="152"/>
      <c r="W121" s="153"/>
      <c r="X121" s="619" t="s">
        <v>312</v>
      </c>
      <c r="Y121" s="619"/>
      <c r="Z121" s="619"/>
      <c r="AA121" s="619"/>
      <c r="AB121" s="619"/>
      <c r="AC121" s="154"/>
      <c r="AD121" s="155"/>
      <c r="AE121" s="156"/>
      <c r="AF121" s="155"/>
      <c r="AG121" s="155"/>
      <c r="AH121" s="363" t="s">
        <v>168</v>
      </c>
      <c r="AI121" s="363"/>
      <c r="AJ121" s="363"/>
      <c r="AK121" s="363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149"/>
      <c r="AW121" s="149"/>
      <c r="AX121" s="149"/>
      <c r="AY121" s="619" t="s">
        <v>313</v>
      </c>
      <c r="AZ121" s="619"/>
      <c r="BA121" s="619"/>
      <c r="BB121" s="619"/>
      <c r="BC121" s="619"/>
      <c r="BD121" s="619"/>
      <c r="BE121" s="619"/>
      <c r="BF121" s="157"/>
      <c r="BG121" s="19"/>
    </row>
    <row r="122" spans="1:62" s="14" customFormat="1" ht="16.5" customHeight="1">
      <c r="A122" s="144"/>
      <c r="B122" s="123"/>
      <c r="C122" s="123"/>
      <c r="D122" s="145"/>
      <c r="E122" s="146"/>
      <c r="F122" s="146"/>
      <c r="G122" s="158"/>
      <c r="H122" s="159"/>
      <c r="I122" s="160"/>
      <c r="J122" s="161"/>
      <c r="K122" s="161"/>
      <c r="L122" s="160"/>
      <c r="M122" s="162"/>
      <c r="N122" s="162"/>
      <c r="O122" s="162"/>
      <c r="P122" s="163"/>
      <c r="Q122" s="377" t="s">
        <v>59</v>
      </c>
      <c r="R122" s="377"/>
      <c r="S122" s="377"/>
      <c r="T122" s="377"/>
      <c r="U122" s="164"/>
      <c r="V122" s="165"/>
      <c r="W122" s="165"/>
      <c r="X122" s="162"/>
      <c r="Y122" s="162"/>
      <c r="Z122" s="166" t="s">
        <v>60</v>
      </c>
      <c r="AA122" s="167"/>
      <c r="AB122" s="162"/>
      <c r="AC122" s="168"/>
      <c r="AD122" s="168"/>
      <c r="AE122" s="168"/>
      <c r="AF122" s="168"/>
      <c r="AG122" s="168"/>
      <c r="AH122" s="168"/>
      <c r="AI122" s="168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620" t="s">
        <v>59</v>
      </c>
      <c r="AW122" s="620"/>
      <c r="AX122" s="620"/>
      <c r="AY122" s="620"/>
      <c r="AZ122" s="165"/>
      <c r="BA122" s="164"/>
      <c r="BB122" s="166" t="s">
        <v>60</v>
      </c>
      <c r="BC122" s="167"/>
      <c r="BD122" s="162"/>
      <c r="BE122" s="162"/>
      <c r="BF122" s="165"/>
      <c r="BG122" s="20"/>
    </row>
    <row r="123" spans="1:62" s="14" customFormat="1" ht="16.5" customHeight="1">
      <c r="A123" s="144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21"/>
    </row>
    <row r="124" spans="1:62" s="14" customFormat="1" ht="18.75" customHeight="1">
      <c r="A124" s="17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38"/>
      <c r="AF124" s="138"/>
    </row>
    <row r="125" spans="1:62" s="14" customFormat="1" ht="16.5" customHeight="1">
      <c r="A125" s="17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38"/>
      <c r="Y125" s="138"/>
      <c r="Z125" s="138"/>
      <c r="AA125" s="138"/>
      <c r="AB125" s="138"/>
      <c r="AC125" s="138"/>
      <c r="AD125" s="138"/>
      <c r="AE125" s="138"/>
      <c r="AF125" s="138"/>
    </row>
    <row r="126" spans="1:62" s="14" customFormat="1" ht="21.75" customHeight="1">
      <c r="A126" s="17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</row>
    <row r="127" spans="1:62" ht="23.25" customHeight="1">
      <c r="B127" s="14"/>
      <c r="C127" s="14"/>
      <c r="D127" s="14"/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39"/>
      <c r="AC127" s="139"/>
      <c r="AD127" s="139"/>
      <c r="AE127" s="139"/>
      <c r="AF127" s="140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</row>
    <row r="128" spans="1:62" ht="24" customHeight="1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39"/>
      <c r="AC128" s="139"/>
      <c r="AD128" s="139"/>
      <c r="AE128" s="139"/>
      <c r="AF128" s="140"/>
      <c r="AP128" s="25"/>
      <c r="AW128" s="16"/>
      <c r="AX128" s="16"/>
      <c r="AY128" s="16"/>
      <c r="AZ128" s="16"/>
      <c r="BA128" s="16"/>
      <c r="BB128" s="16"/>
      <c r="BC128" s="16"/>
      <c r="BD128" s="16"/>
      <c r="BE128" s="16"/>
      <c r="BF128" s="26"/>
      <c r="BG128" s="16"/>
      <c r="BH128" s="16"/>
      <c r="BI128" s="16"/>
      <c r="BJ128" s="16"/>
    </row>
    <row r="129" spans="13:61" ht="18">
      <c r="O129" s="1"/>
      <c r="P129" s="1"/>
      <c r="Q129" s="9"/>
      <c r="R129" s="9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W129" s="9"/>
      <c r="AZ129" s="9"/>
      <c r="BC129" s="28"/>
      <c r="BF129" s="28"/>
      <c r="BG129" s="28"/>
      <c r="BH129" s="28"/>
      <c r="BI129" s="28"/>
    </row>
    <row r="130" spans="13:61" ht="18">
      <c r="M130" s="25"/>
      <c r="N130" s="25"/>
      <c r="O130" s="1"/>
      <c r="P130" s="1"/>
      <c r="Q130" s="7"/>
      <c r="R130" s="7"/>
      <c r="S130" s="1"/>
      <c r="T130" s="1"/>
      <c r="U130" s="1"/>
      <c r="V130" s="1"/>
      <c r="W130" s="1"/>
      <c r="X130" s="1"/>
    </row>
    <row r="131" spans="13:61" ht="18">
      <c r="M131" s="1"/>
      <c r="N131" s="1"/>
      <c r="AW131" s="25"/>
      <c r="AY131" s="7"/>
    </row>
    <row r="132" spans="13:61">
      <c r="AY132" s="7"/>
      <c r="BF132" s="7"/>
    </row>
    <row r="135" spans="13:61">
      <c r="AX135" s="7"/>
      <c r="AY135" s="7"/>
    </row>
  </sheetData>
  <mergeCells count="1421">
    <mergeCell ref="AH121:AU121"/>
    <mergeCell ref="AK44:AL44"/>
    <mergeCell ref="AK52:AL52"/>
    <mergeCell ref="AK78:AL78"/>
    <mergeCell ref="W77:X77"/>
    <mergeCell ref="U78:V78"/>
    <mergeCell ref="W78:X78"/>
    <mergeCell ref="H14:J14"/>
    <mergeCell ref="AM53:AN53"/>
    <mergeCell ref="U53:V53"/>
    <mergeCell ref="W53:X53"/>
    <mergeCell ref="AA78:AB78"/>
    <mergeCell ref="Y77:Z77"/>
    <mergeCell ref="Y78:Z78"/>
    <mergeCell ref="AS86:AT86"/>
    <mergeCell ref="AI86:AJ86"/>
    <mergeCell ref="Q122:T122"/>
    <mergeCell ref="AA77:AB77"/>
    <mergeCell ref="AK77:AL77"/>
    <mergeCell ref="AM85:AN85"/>
    <mergeCell ref="AO85:AP85"/>
    <mergeCell ref="AS85:AT85"/>
    <mergeCell ref="AC73:AD73"/>
    <mergeCell ref="AE72:AF72"/>
    <mergeCell ref="AI68:AJ68"/>
    <mergeCell ref="AG77:AH77"/>
    <mergeCell ref="AQ44:AR44"/>
    <mergeCell ref="AM44:AN44"/>
    <mergeCell ref="AE44:AF44"/>
    <mergeCell ref="AG44:AH44"/>
    <mergeCell ref="AI44:AJ44"/>
    <mergeCell ref="AG78:AH78"/>
    <mergeCell ref="AE78:AF78"/>
    <mergeCell ref="AM52:AN52"/>
    <mergeCell ref="AI77:AJ77"/>
    <mergeCell ref="D43:BF43"/>
    <mergeCell ref="AY44:AZ44"/>
    <mergeCell ref="W44:X44"/>
    <mergeCell ref="A8:N8"/>
    <mergeCell ref="A9:M9"/>
    <mergeCell ref="F19:J19"/>
    <mergeCell ref="F31:G31"/>
    <mergeCell ref="H31:I31"/>
    <mergeCell ref="D30:E30"/>
    <mergeCell ref="B19:E19"/>
    <mergeCell ref="B31:C31"/>
    <mergeCell ref="U61:V61"/>
    <mergeCell ref="Y61:Z61"/>
    <mergeCell ref="BE61:BF61"/>
    <mergeCell ref="W61:X61"/>
    <mergeCell ref="AG52:AH52"/>
    <mergeCell ref="AK46:AL46"/>
    <mergeCell ref="AU52:AV52"/>
    <mergeCell ref="AG62:AH62"/>
    <mergeCell ref="AG68:AH68"/>
    <mergeCell ref="AG61:AH61"/>
    <mergeCell ref="BB29:BD29"/>
    <mergeCell ref="AI62:AJ62"/>
    <mergeCell ref="AG67:AH67"/>
    <mergeCell ref="AI67:AJ67"/>
    <mergeCell ref="BA62:BB62"/>
    <mergeCell ref="Y52:Z52"/>
    <mergeCell ref="AA52:AB52"/>
    <mergeCell ref="AY67:AZ67"/>
    <mergeCell ref="AI61:AJ61"/>
    <mergeCell ref="AG72:AH72"/>
    <mergeCell ref="AE53:AF53"/>
    <mergeCell ref="AC74:AD74"/>
    <mergeCell ref="AC68:AD68"/>
    <mergeCell ref="AI71:AJ71"/>
    <mergeCell ref="AI70:AJ70"/>
    <mergeCell ref="AE74:AF74"/>
    <mergeCell ref="AK70:AL70"/>
    <mergeCell ref="AK71:AL71"/>
    <mergeCell ref="AI72:AJ72"/>
    <mergeCell ref="AK68:AL68"/>
    <mergeCell ref="AG71:AH71"/>
    <mergeCell ref="AK74:AL74"/>
    <mergeCell ref="AS66:AT66"/>
    <mergeCell ref="AU66:AV66"/>
    <mergeCell ref="AG53:AH53"/>
    <mergeCell ref="AS63:AT63"/>
    <mergeCell ref="AS68:AT68"/>
    <mergeCell ref="AS61:AT61"/>
    <mergeCell ref="AA61:AB61"/>
    <mergeCell ref="AC16:AQ16"/>
    <mergeCell ref="J31:L31"/>
    <mergeCell ref="M31:N31"/>
    <mergeCell ref="O31:P31"/>
    <mergeCell ref="AK31:AR31"/>
    <mergeCell ref="Q17:AB17"/>
    <mergeCell ref="A18:AW18"/>
    <mergeCell ref="A19:A20"/>
    <mergeCell ref="B30:C30"/>
    <mergeCell ref="AO34:AP40"/>
    <mergeCell ref="AK37:AL40"/>
    <mergeCell ref="AI37:AJ40"/>
    <mergeCell ref="AE34:AN34"/>
    <mergeCell ref="AE35:AF40"/>
    <mergeCell ref="AG35:AN35"/>
    <mergeCell ref="AI36:AN36"/>
    <mergeCell ref="AG36:AH40"/>
    <mergeCell ref="AM37:AN40"/>
    <mergeCell ref="AS27:BA28"/>
    <mergeCell ref="AA31:AC31"/>
    <mergeCell ref="AD31:AF31"/>
    <mergeCell ref="AD30:AF30"/>
    <mergeCell ref="F30:G30"/>
    <mergeCell ref="H30:I30"/>
    <mergeCell ref="U31:Z31"/>
    <mergeCell ref="M27:N28"/>
    <mergeCell ref="O27:P28"/>
    <mergeCell ref="U27:Z28"/>
    <mergeCell ref="AA27:AC28"/>
    <mergeCell ref="AD27:AF28"/>
    <mergeCell ref="AK27:AR28"/>
    <mergeCell ref="AQ48:AR48"/>
    <mergeCell ref="AA48:AB48"/>
    <mergeCell ref="AC48:AD48"/>
    <mergeCell ref="AE48:AF48"/>
    <mergeCell ref="AG48:AH48"/>
    <mergeCell ref="AQ46:AR46"/>
    <mergeCell ref="AS46:AT46"/>
    <mergeCell ref="BB31:BD31"/>
    <mergeCell ref="BC38:BD38"/>
    <mergeCell ref="AS31:BA31"/>
    <mergeCell ref="D31:E31"/>
    <mergeCell ref="W35:X40"/>
    <mergeCell ref="Y35:AB35"/>
    <mergeCell ref="AA36:AB40"/>
    <mergeCell ref="D34:D40"/>
    <mergeCell ref="E34:T40"/>
    <mergeCell ref="AY40:AZ40"/>
    <mergeCell ref="AC34:AD40"/>
    <mergeCell ref="AO44:AP44"/>
    <mergeCell ref="E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U44:AV44"/>
    <mergeCell ref="U100:V100"/>
    <mergeCell ref="U106:V106"/>
    <mergeCell ref="W106:X106"/>
    <mergeCell ref="D106:T106"/>
    <mergeCell ref="AY78:AZ78"/>
    <mergeCell ref="BA78:BB78"/>
    <mergeCell ref="AY74:AZ74"/>
    <mergeCell ref="AY75:AZ75"/>
    <mergeCell ref="AY65:AZ65"/>
    <mergeCell ref="BA63:BB63"/>
    <mergeCell ref="BA65:BB65"/>
    <mergeCell ref="BA75:BB75"/>
    <mergeCell ref="AY66:AZ66"/>
    <mergeCell ref="AK62:AL62"/>
    <mergeCell ref="BE44:BF44"/>
    <mergeCell ref="AS48:AT48"/>
    <mergeCell ref="AU48:AV48"/>
    <mergeCell ref="AW48:AX48"/>
    <mergeCell ref="AK67:AL67"/>
    <mergeCell ref="AM67:AN67"/>
    <mergeCell ref="AW52:AX52"/>
    <mergeCell ref="AK53:AL53"/>
    <mergeCell ref="AS53:AT53"/>
    <mergeCell ref="AU53:AV53"/>
    <mergeCell ref="AK61:AL61"/>
    <mergeCell ref="AM61:AN61"/>
    <mergeCell ref="AO52:AP52"/>
    <mergeCell ref="AQ52:AR52"/>
    <mergeCell ref="AO53:AP53"/>
    <mergeCell ref="AQ53:AR53"/>
    <mergeCell ref="AI52:AJ52"/>
    <mergeCell ref="Y87:Z87"/>
    <mergeCell ref="AC100:AD100"/>
    <mergeCell ref="AI100:AJ100"/>
    <mergeCell ref="AG87:AH87"/>
    <mergeCell ref="AI87:AJ87"/>
    <mergeCell ref="AG100:AH100"/>
    <mergeCell ref="AE87:AF87"/>
    <mergeCell ref="AM46:AN46"/>
    <mergeCell ref="AC44:AD44"/>
    <mergeCell ref="Y53:Z53"/>
    <mergeCell ref="Y48:Z48"/>
    <mergeCell ref="AM48:AN48"/>
    <mergeCell ref="Y44:Z44"/>
    <mergeCell ref="D107:T107"/>
    <mergeCell ref="Y100:Z100"/>
    <mergeCell ref="AM107:AN107"/>
    <mergeCell ref="AO107:AP107"/>
    <mergeCell ref="Y107:Z107"/>
    <mergeCell ref="AA107:AB107"/>
    <mergeCell ref="AC107:AD107"/>
    <mergeCell ref="U107:V107"/>
    <mergeCell ref="W107:X107"/>
    <mergeCell ref="AE86:AF86"/>
    <mergeCell ref="AA100:AB100"/>
    <mergeCell ref="AA87:AB87"/>
    <mergeCell ref="AC87:AD87"/>
    <mergeCell ref="AG86:AH86"/>
    <mergeCell ref="Y106:Z106"/>
    <mergeCell ref="W87:X87"/>
    <mergeCell ref="W103:X103"/>
    <mergeCell ref="Y103:Z103"/>
    <mergeCell ref="W104:X104"/>
    <mergeCell ref="E102:T102"/>
    <mergeCell ref="AY105:AZ105"/>
    <mergeCell ref="BA105:BB105"/>
    <mergeCell ref="U105:V105"/>
    <mergeCell ref="W105:X105"/>
    <mergeCell ref="AM79:AN79"/>
    <mergeCell ref="AE79:AF79"/>
    <mergeCell ref="AY36:BB36"/>
    <mergeCell ref="BC36:BF36"/>
    <mergeCell ref="AS38:AT38"/>
    <mergeCell ref="AQ38:AR38"/>
    <mergeCell ref="AQ36:AT36"/>
    <mergeCell ref="AQ37:BF37"/>
    <mergeCell ref="AU38:AV38"/>
    <mergeCell ref="AW38:AX38"/>
    <mergeCell ref="D114:BF114"/>
    <mergeCell ref="BA84:BB84"/>
    <mergeCell ref="U86:V86"/>
    <mergeCell ref="W84:X84"/>
    <mergeCell ref="W86:X86"/>
    <mergeCell ref="W85:X85"/>
    <mergeCell ref="U85:V85"/>
    <mergeCell ref="AC84:AD84"/>
    <mergeCell ref="W100:X100"/>
    <mergeCell ref="AW78:AX78"/>
    <mergeCell ref="AU83:AV83"/>
    <mergeCell ref="AS78:AT78"/>
    <mergeCell ref="AS79:AT79"/>
    <mergeCell ref="AU78:AV78"/>
    <mergeCell ref="AU80:AV80"/>
    <mergeCell ref="AM77:AN77"/>
    <mergeCell ref="AU77:AV77"/>
    <mergeCell ref="AO78:AP78"/>
    <mergeCell ref="U102:V102"/>
    <mergeCell ref="BE86:BF86"/>
    <mergeCell ref="AW86:AX86"/>
    <mergeCell ref="AE83:AF83"/>
    <mergeCell ref="AE85:AF85"/>
    <mergeCell ref="BE85:BF85"/>
    <mergeCell ref="AW84:AX84"/>
    <mergeCell ref="BC85:BD85"/>
    <mergeCell ref="U83:V83"/>
    <mergeCell ref="U84:V84"/>
    <mergeCell ref="E103:T103"/>
    <mergeCell ref="U103:V103"/>
    <mergeCell ref="E104:T104"/>
    <mergeCell ref="U104:V104"/>
    <mergeCell ref="D100:T100"/>
    <mergeCell ref="BC86:BD86"/>
    <mergeCell ref="BA86:BB86"/>
    <mergeCell ref="AY86:AZ86"/>
    <mergeCell ref="AK86:AL86"/>
    <mergeCell ref="AA83:AB83"/>
    <mergeCell ref="AE84:AF84"/>
    <mergeCell ref="AC85:AD85"/>
    <mergeCell ref="AU86:AV86"/>
    <mergeCell ref="AQ86:AR86"/>
    <mergeCell ref="AS84:AT84"/>
    <mergeCell ref="AQ83:AR83"/>
    <mergeCell ref="AS83:AT83"/>
    <mergeCell ref="AU85:AV85"/>
    <mergeCell ref="U87:V87"/>
    <mergeCell ref="AE100:AF100"/>
    <mergeCell ref="AK87:AL87"/>
    <mergeCell ref="AA85:AB85"/>
    <mergeCell ref="Y85:Z85"/>
    <mergeCell ref="AW85:AX85"/>
    <mergeCell ref="BC84:BD84"/>
    <mergeCell ref="AO84:AP84"/>
    <mergeCell ref="AA80:AB80"/>
    <mergeCell ref="J30:L30"/>
    <mergeCell ref="M30:N30"/>
    <mergeCell ref="AK30:AR30"/>
    <mergeCell ref="O30:P30"/>
    <mergeCell ref="U30:Z30"/>
    <mergeCell ref="AA30:AC30"/>
    <mergeCell ref="E48:T48"/>
    <mergeCell ref="U48:V48"/>
    <mergeCell ref="W48:X48"/>
    <mergeCell ref="W52:X52"/>
    <mergeCell ref="AQ39:BF39"/>
    <mergeCell ref="BE40:BF40"/>
    <mergeCell ref="AK73:AL73"/>
    <mergeCell ref="AO77:AP77"/>
    <mergeCell ref="AQ77:AR77"/>
    <mergeCell ref="AM78:AN78"/>
    <mergeCell ref="AS80:AT80"/>
    <mergeCell ref="AY41:AZ41"/>
    <mergeCell ref="BE41:BF41"/>
    <mergeCell ref="BA41:BB41"/>
    <mergeCell ref="BC41:BD41"/>
    <mergeCell ref="D42:BF42"/>
    <mergeCell ref="AQ41:AR41"/>
    <mergeCell ref="AU41:AV41"/>
    <mergeCell ref="AS41:AT41"/>
    <mergeCell ref="AO41:AP41"/>
    <mergeCell ref="AW41:AX41"/>
    <mergeCell ref="AW44:AX44"/>
    <mergeCell ref="AU40:AV40"/>
    <mergeCell ref="BA40:BB40"/>
    <mergeCell ref="AW40:AX40"/>
    <mergeCell ref="AU36:AX36"/>
    <mergeCell ref="BC80:BD80"/>
    <mergeCell ref="AY83:AZ83"/>
    <mergeCell ref="BA83:BB83"/>
    <mergeCell ref="BC83:BD83"/>
    <mergeCell ref="AY84:AZ84"/>
    <mergeCell ref="BA85:BB85"/>
    <mergeCell ref="AY85:AZ85"/>
    <mergeCell ref="BE84:BF84"/>
    <mergeCell ref="BE63:BF63"/>
    <mergeCell ref="BE62:BF62"/>
    <mergeCell ref="AW71:AX71"/>
    <mergeCell ref="BC65:BD65"/>
    <mergeCell ref="BA67:BB67"/>
    <mergeCell ref="AU60:AV60"/>
    <mergeCell ref="AY58:AZ58"/>
    <mergeCell ref="BA58:BB58"/>
    <mergeCell ref="BE76:BF76"/>
    <mergeCell ref="BA49:BB49"/>
    <mergeCell ref="BC49:BD49"/>
    <mergeCell ref="BE49:BF49"/>
    <mergeCell ref="BC47:BD47"/>
    <mergeCell ref="BE47:BF47"/>
    <mergeCell ref="BA44:BB44"/>
    <mergeCell ref="AY68:AZ68"/>
    <mergeCell ref="BA73:BB73"/>
    <mergeCell ref="AU61:AV61"/>
    <mergeCell ref="BE67:BF67"/>
    <mergeCell ref="E52:T52"/>
    <mergeCell ref="E44:T44"/>
    <mergeCell ref="U44:V44"/>
    <mergeCell ref="U52:V52"/>
    <mergeCell ref="Y36:Z40"/>
    <mergeCell ref="U34:AB34"/>
    <mergeCell ref="U35:V40"/>
    <mergeCell ref="A33:BJ33"/>
    <mergeCell ref="AA53:AB53"/>
    <mergeCell ref="AC53:AD53"/>
    <mergeCell ref="AA50:AB50"/>
    <mergeCell ref="AC50:AD50"/>
    <mergeCell ref="BE52:BF52"/>
    <mergeCell ref="BA52:BB52"/>
    <mergeCell ref="AY48:AZ48"/>
    <mergeCell ref="BC44:BD44"/>
    <mergeCell ref="AS44:AT44"/>
    <mergeCell ref="BC53:BD53"/>
    <mergeCell ref="BI41:BJ41"/>
    <mergeCell ref="AA44:AB44"/>
    <mergeCell ref="AC52:AD52"/>
    <mergeCell ref="AE50:AF50"/>
    <mergeCell ref="AE52:AF52"/>
    <mergeCell ref="AI48:AJ48"/>
    <mergeCell ref="AG46:AH46"/>
    <mergeCell ref="AI46:AJ46"/>
    <mergeCell ref="AG41:AH41"/>
    <mergeCell ref="AI41:AJ41"/>
    <mergeCell ref="AG50:AH50"/>
    <mergeCell ref="AI50:AJ50"/>
    <mergeCell ref="D53:T53"/>
    <mergeCell ref="AM41:AN41"/>
    <mergeCell ref="AQ107:AR107"/>
    <mergeCell ref="AS107:AT107"/>
    <mergeCell ref="AU107:AV107"/>
    <mergeCell ref="AW107:AX107"/>
    <mergeCell ref="BE77:BF77"/>
    <mergeCell ref="BE68:BF68"/>
    <mergeCell ref="AQ40:AR40"/>
    <mergeCell ref="AS40:AT40"/>
    <mergeCell ref="AQ34:BF35"/>
    <mergeCell ref="BC40:BD40"/>
    <mergeCell ref="AY38:AZ38"/>
    <mergeCell ref="BA38:BB38"/>
    <mergeCell ref="BE38:BF38"/>
    <mergeCell ref="AS30:BA30"/>
    <mergeCell ref="BB30:BD30"/>
    <mergeCell ref="BA48:BB48"/>
    <mergeCell ref="BC48:BD48"/>
    <mergeCell ref="BE48:BF48"/>
    <mergeCell ref="BC52:BD52"/>
    <mergeCell ref="BE71:BF71"/>
    <mergeCell ref="BE70:BF70"/>
    <mergeCell ref="BE100:BF100"/>
    <mergeCell ref="BC100:BD100"/>
    <mergeCell ref="BC87:BD87"/>
    <mergeCell ref="BE87:BF87"/>
    <mergeCell ref="AQ61:AR61"/>
    <mergeCell ref="BC78:BD78"/>
    <mergeCell ref="AQ78:AR78"/>
    <mergeCell ref="AQ80:AR80"/>
    <mergeCell ref="AS77:AT77"/>
    <mergeCell ref="BC70:BD70"/>
    <mergeCell ref="BC63:BD63"/>
    <mergeCell ref="AY106:AZ106"/>
    <mergeCell ref="AM84:AN84"/>
    <mergeCell ref="AY79:AZ79"/>
    <mergeCell ref="AW80:AX80"/>
    <mergeCell ref="BE72:BF72"/>
    <mergeCell ref="BA77:BB77"/>
    <mergeCell ref="BC79:BD79"/>
    <mergeCell ref="BE79:BF79"/>
    <mergeCell ref="BA79:BB79"/>
    <mergeCell ref="BE78:BF78"/>
    <mergeCell ref="AW77:AX77"/>
    <mergeCell ref="AQ87:AR87"/>
    <mergeCell ref="AY87:AZ87"/>
    <mergeCell ref="BE83:BF83"/>
    <mergeCell ref="D101:BF101"/>
    <mergeCell ref="AW100:AX100"/>
    <mergeCell ref="BE106:BF106"/>
    <mergeCell ref="Y86:Z86"/>
    <mergeCell ref="AQ85:AR85"/>
    <mergeCell ref="AI84:AJ84"/>
    <mergeCell ref="AK84:AL84"/>
    <mergeCell ref="AQ84:AR84"/>
    <mergeCell ref="AA86:AB86"/>
    <mergeCell ref="AM86:AN86"/>
    <mergeCell ref="AO86:AP86"/>
    <mergeCell ref="AC86:AD86"/>
    <mergeCell ref="BA106:BB106"/>
    <mergeCell ref="BC106:BD106"/>
    <mergeCell ref="BA87:BB87"/>
    <mergeCell ref="AQ79:AR79"/>
    <mergeCell ref="Y84:Z84"/>
    <mergeCell ref="AA84:AB84"/>
    <mergeCell ref="BA100:BB100"/>
    <mergeCell ref="AY100:AZ100"/>
    <mergeCell ref="AW103:AX103"/>
    <mergeCell ref="AY103:AZ103"/>
    <mergeCell ref="AM104:AN104"/>
    <mergeCell ref="AI85:AJ85"/>
    <mergeCell ref="AK85:AL85"/>
    <mergeCell ref="AG84:AH84"/>
    <mergeCell ref="AG85:AH85"/>
    <mergeCell ref="AO102:AP102"/>
    <mergeCell ref="BA103:BB103"/>
    <mergeCell ref="BA104:BB104"/>
    <mergeCell ref="AM100:AN100"/>
    <mergeCell ref="AK100:AL100"/>
    <mergeCell ref="BA99:BB99"/>
    <mergeCell ref="AU91:AV91"/>
    <mergeCell ref="AW91:AX91"/>
    <mergeCell ref="AY91:AZ91"/>
    <mergeCell ref="BA91:BB91"/>
    <mergeCell ref="AK97:AL97"/>
    <mergeCell ref="AM97:AN97"/>
    <mergeCell ref="AO97:AP97"/>
    <mergeCell ref="AQ97:AR97"/>
    <mergeCell ref="AS97:AT97"/>
    <mergeCell ref="AI104:AJ104"/>
    <mergeCell ref="AK104:AL104"/>
    <mergeCell ref="AY104:AZ104"/>
    <mergeCell ref="AG91:AH91"/>
    <mergeCell ref="AI91:AJ91"/>
    <mergeCell ref="AY93:AZ93"/>
    <mergeCell ref="AS105:AT105"/>
    <mergeCell ref="AU105:AV105"/>
    <mergeCell ref="AO87:AP87"/>
    <mergeCell ref="AM87:AN87"/>
    <mergeCell ref="AW87:AX87"/>
    <mergeCell ref="AS100:AT100"/>
    <mergeCell ref="AS87:AT87"/>
    <mergeCell ref="AU87:AV87"/>
    <mergeCell ref="AU100:AV100"/>
    <mergeCell ref="AQ100:AR100"/>
    <mergeCell ref="AO100:AP100"/>
    <mergeCell ref="AQ103:AR103"/>
    <mergeCell ref="AU103:AV103"/>
    <mergeCell ref="AS103:AT103"/>
    <mergeCell ref="AM102:AN102"/>
    <mergeCell ref="AQ105:AR105"/>
    <mergeCell ref="AW105:AX105"/>
    <mergeCell ref="AU97:AV97"/>
    <mergeCell ref="AW97:AX97"/>
    <mergeCell ref="AO91:AP91"/>
    <mergeCell ref="AQ91:AR91"/>
    <mergeCell ref="AW93:AX93"/>
    <mergeCell ref="AQ102:AR102"/>
    <mergeCell ref="AS91:AT91"/>
    <mergeCell ref="BE108:BF108"/>
    <mergeCell ref="BA108:BB108"/>
    <mergeCell ref="BC108:BD108"/>
    <mergeCell ref="AY108:AZ108"/>
    <mergeCell ref="BC107:BD107"/>
    <mergeCell ref="AY107:AZ107"/>
    <mergeCell ref="BE107:BF107"/>
    <mergeCell ref="AS108:AT108"/>
    <mergeCell ref="AU108:AV108"/>
    <mergeCell ref="AO61:AP61"/>
    <mergeCell ref="AO62:AP62"/>
    <mergeCell ref="AQ62:AR62"/>
    <mergeCell ref="AQ63:AR63"/>
    <mergeCell ref="AO63:AP63"/>
    <mergeCell ref="AO65:AP65"/>
    <mergeCell ref="AM65:AN65"/>
    <mergeCell ref="AQ66:AR66"/>
    <mergeCell ref="AU65:AV65"/>
    <mergeCell ref="AS67:AT67"/>
    <mergeCell ref="AU67:AV67"/>
    <mergeCell ref="AW67:AX67"/>
    <mergeCell ref="AS65:AT65"/>
    <mergeCell ref="AW65:AX65"/>
    <mergeCell ref="AO104:AP104"/>
    <mergeCell ref="AQ104:AR104"/>
    <mergeCell ref="AS104:AT104"/>
    <mergeCell ref="AU104:AV104"/>
    <mergeCell ref="AW104:AX104"/>
    <mergeCell ref="AQ106:AR106"/>
    <mergeCell ref="AS106:AT106"/>
    <mergeCell ref="AW108:AX108"/>
    <mergeCell ref="AW106:AX106"/>
    <mergeCell ref="AQ108:AR108"/>
    <mergeCell ref="AU106:AV106"/>
    <mergeCell ref="AM106:AN106"/>
    <mergeCell ref="AO106:AP106"/>
    <mergeCell ref="AU84:AV84"/>
    <mergeCell ref="AW83:AX83"/>
    <mergeCell ref="AM68:AN68"/>
    <mergeCell ref="AM73:AN73"/>
    <mergeCell ref="AM72:AN72"/>
    <mergeCell ref="BA107:BB107"/>
    <mergeCell ref="AU74:AV74"/>
    <mergeCell ref="AO74:AP74"/>
    <mergeCell ref="AM80:AN80"/>
    <mergeCell ref="AO80:AP80"/>
    <mergeCell ref="AO70:AP70"/>
    <mergeCell ref="AO68:AP68"/>
    <mergeCell ref="AO72:AP72"/>
    <mergeCell ref="AO71:AP71"/>
    <mergeCell ref="AQ71:AR71"/>
    <mergeCell ref="AM70:AN70"/>
    <mergeCell ref="D69:BF69"/>
    <mergeCell ref="AW70:AX70"/>
    <mergeCell ref="Y71:Z71"/>
    <mergeCell ref="AQ73:AR73"/>
    <mergeCell ref="AS73:AT73"/>
    <mergeCell ref="AS74:AT74"/>
    <mergeCell ref="AK91:AL91"/>
    <mergeCell ref="AM91:AN91"/>
    <mergeCell ref="W83:X83"/>
    <mergeCell ref="Y83:Z83"/>
    <mergeCell ref="W79:X79"/>
    <mergeCell ref="D82:BF82"/>
    <mergeCell ref="AO75:AP75"/>
    <mergeCell ref="AO73:AP73"/>
    <mergeCell ref="AS62:AT62"/>
    <mergeCell ref="AY63:AZ63"/>
    <mergeCell ref="BA61:BB61"/>
    <mergeCell ref="AY61:AZ61"/>
    <mergeCell ref="AS71:AT71"/>
    <mergeCell ref="AQ75:AR75"/>
    <mergeCell ref="AQ74:AR74"/>
    <mergeCell ref="AU75:AV75"/>
    <mergeCell ref="AS75:AT75"/>
    <mergeCell ref="AW74:AX74"/>
    <mergeCell ref="AQ68:AR68"/>
    <mergeCell ref="BC68:BD68"/>
    <mergeCell ref="BC61:BD61"/>
    <mergeCell ref="BC62:BD62"/>
    <mergeCell ref="AY71:AZ71"/>
    <mergeCell ref="AY72:AZ72"/>
    <mergeCell ref="AY73:AZ73"/>
    <mergeCell ref="AW63:AX63"/>
    <mergeCell ref="AW66:AX66"/>
    <mergeCell ref="AW61:AX61"/>
    <mergeCell ref="AA74:AB74"/>
    <mergeCell ref="W75:X75"/>
    <mergeCell ref="Y75:Z75"/>
    <mergeCell ref="AA75:AB75"/>
    <mergeCell ref="Y73:Z73"/>
    <mergeCell ref="AE71:AF71"/>
    <mergeCell ref="U70:V70"/>
    <mergeCell ref="AO79:AP79"/>
    <mergeCell ref="AC79:AD79"/>
    <mergeCell ref="U80:V80"/>
    <mergeCell ref="AE80:AF80"/>
    <mergeCell ref="AG83:AH83"/>
    <mergeCell ref="AU63:AV63"/>
    <mergeCell ref="AW62:AX62"/>
    <mergeCell ref="AY62:AZ62"/>
    <mergeCell ref="AQ65:AR65"/>
    <mergeCell ref="AO67:AP67"/>
    <mergeCell ref="AQ67:AR67"/>
    <mergeCell ref="AU62:AV62"/>
    <mergeCell ref="AG74:AH74"/>
    <mergeCell ref="AK72:AL72"/>
    <mergeCell ref="AI65:AJ65"/>
    <mergeCell ref="AO83:AP83"/>
    <mergeCell ref="AI79:AJ79"/>
    <mergeCell ref="AI80:AJ80"/>
    <mergeCell ref="AK79:AL79"/>
    <mergeCell ref="AI83:AJ83"/>
    <mergeCell ref="AK83:AL83"/>
    <mergeCell ref="AM83:AN83"/>
    <mergeCell ref="AC77:AD77"/>
    <mergeCell ref="AC71:AD71"/>
    <mergeCell ref="AM75:AN75"/>
    <mergeCell ref="AE75:AF75"/>
    <mergeCell ref="AE70:AF70"/>
    <mergeCell ref="AA66:AB66"/>
    <mergeCell ref="AC66:AD66"/>
    <mergeCell ref="AE67:AF67"/>
    <mergeCell ref="AK80:AL80"/>
    <mergeCell ref="AY77:AZ77"/>
    <mergeCell ref="AI78:AJ78"/>
    <mergeCell ref="AC78:AD78"/>
    <mergeCell ref="E78:T78"/>
    <mergeCell ref="Y74:Z74"/>
    <mergeCell ref="W74:X74"/>
    <mergeCell ref="E77:T77"/>
    <mergeCell ref="E75:T75"/>
    <mergeCell ref="U75:V75"/>
    <mergeCell ref="E74:T74"/>
    <mergeCell ref="U74:V74"/>
    <mergeCell ref="U77:V77"/>
    <mergeCell ref="AG75:AH75"/>
    <mergeCell ref="AG79:AH79"/>
    <mergeCell ref="Y79:Z79"/>
    <mergeCell ref="U79:V79"/>
    <mergeCell ref="D79:T79"/>
    <mergeCell ref="D80:T80"/>
    <mergeCell ref="AM74:AN74"/>
    <mergeCell ref="Y80:Z80"/>
    <mergeCell ref="W80:X80"/>
    <mergeCell ref="AC80:AD80"/>
    <mergeCell ref="AG80:AH80"/>
    <mergeCell ref="AC72:AD72"/>
    <mergeCell ref="Y72:Z72"/>
    <mergeCell ref="AA72:AB72"/>
    <mergeCell ref="U68:V68"/>
    <mergeCell ref="E72:T72"/>
    <mergeCell ref="E70:T70"/>
    <mergeCell ref="E71:T71"/>
    <mergeCell ref="W62:X62"/>
    <mergeCell ref="U71:V71"/>
    <mergeCell ref="Y62:Z62"/>
    <mergeCell ref="E73:T73"/>
    <mergeCell ref="U73:V73"/>
    <mergeCell ref="W73:X73"/>
    <mergeCell ref="Y63:Z63"/>
    <mergeCell ref="AA71:AB71"/>
    <mergeCell ref="D63:T63"/>
    <mergeCell ref="D68:T68"/>
    <mergeCell ref="E62:T62"/>
    <mergeCell ref="D64:BF64"/>
    <mergeCell ref="AC65:AD65"/>
    <mergeCell ref="AU68:AV68"/>
    <mergeCell ref="AS70:AT70"/>
    <mergeCell ref="AU71:AV71"/>
    <mergeCell ref="AU70:AV70"/>
    <mergeCell ref="AM62:AN62"/>
    <mergeCell ref="AM63:AN63"/>
    <mergeCell ref="AM71:AN71"/>
    <mergeCell ref="BE65:BF65"/>
    <mergeCell ref="BC67:BD67"/>
    <mergeCell ref="AA65:AB65"/>
    <mergeCell ref="U72:V72"/>
    <mergeCell ref="W72:X72"/>
    <mergeCell ref="AA73:AB73"/>
    <mergeCell ref="Y108:Z108"/>
    <mergeCell ref="AA108:AB108"/>
    <mergeCell ref="AM108:AN108"/>
    <mergeCell ref="AE108:AF108"/>
    <mergeCell ref="AG108:AH108"/>
    <mergeCell ref="AI108:AJ108"/>
    <mergeCell ref="AO108:AP108"/>
    <mergeCell ref="AK107:AL107"/>
    <mergeCell ref="AC106:AD106"/>
    <mergeCell ref="AE106:AF106"/>
    <mergeCell ref="AG106:AH106"/>
    <mergeCell ref="AI106:AJ106"/>
    <mergeCell ref="AE107:AF107"/>
    <mergeCell ref="AG107:AH107"/>
    <mergeCell ref="U108:V108"/>
    <mergeCell ref="AM105:AN105"/>
    <mergeCell ref="AO105:AP105"/>
    <mergeCell ref="AI107:AJ107"/>
    <mergeCell ref="AK108:AL108"/>
    <mergeCell ref="AK106:AL106"/>
    <mergeCell ref="E87:T87"/>
    <mergeCell ref="D81:BF81"/>
    <mergeCell ref="BE80:BF80"/>
    <mergeCell ref="AY80:AZ80"/>
    <mergeCell ref="BA80:BB80"/>
    <mergeCell ref="AA104:AB104"/>
    <mergeCell ref="AC104:AD104"/>
    <mergeCell ref="AE104:AF104"/>
    <mergeCell ref="BA111:BB111"/>
    <mergeCell ref="AQ110:AR110"/>
    <mergeCell ref="AS110:AT110"/>
    <mergeCell ref="AU110:AV110"/>
    <mergeCell ref="D111:AP111"/>
    <mergeCell ref="AQ111:AR111"/>
    <mergeCell ref="AS111:AT111"/>
    <mergeCell ref="AU111:AV111"/>
    <mergeCell ref="BE110:BF110"/>
    <mergeCell ref="AW109:AX109"/>
    <mergeCell ref="AY109:AZ109"/>
    <mergeCell ref="BA109:BB109"/>
    <mergeCell ref="BC109:BD109"/>
    <mergeCell ref="BE109:BF109"/>
    <mergeCell ref="AW110:AX110"/>
    <mergeCell ref="AY110:AZ110"/>
    <mergeCell ref="BA110:BB110"/>
    <mergeCell ref="BC110:BD110"/>
    <mergeCell ref="AU109:AV109"/>
    <mergeCell ref="AS109:AT109"/>
    <mergeCell ref="E84:T84"/>
    <mergeCell ref="E85:T85"/>
    <mergeCell ref="AG104:AH104"/>
    <mergeCell ref="W108:X108"/>
    <mergeCell ref="AW14:BC14"/>
    <mergeCell ref="BD14:BJ14"/>
    <mergeCell ref="A11:O11"/>
    <mergeCell ref="Q11:AU11"/>
    <mergeCell ref="Q12:AU12"/>
    <mergeCell ref="Q13:AU13"/>
    <mergeCell ref="AC15:AQ15"/>
    <mergeCell ref="BD7:BJ7"/>
    <mergeCell ref="S8:AB8"/>
    <mergeCell ref="AV9:BB9"/>
    <mergeCell ref="Q7:T7"/>
    <mergeCell ref="U7:AB7"/>
    <mergeCell ref="AH7:AU7"/>
    <mergeCell ref="AV7:BC7"/>
    <mergeCell ref="BD11:BJ11"/>
    <mergeCell ref="Q14:AB14"/>
    <mergeCell ref="A2:BJ2"/>
    <mergeCell ref="A3:BJ3"/>
    <mergeCell ref="A6:BJ6"/>
    <mergeCell ref="BD15:BJ15"/>
    <mergeCell ref="AH8:AU8"/>
    <mergeCell ref="A4:BJ4"/>
    <mergeCell ref="X10:AU10"/>
    <mergeCell ref="AV11:BC11"/>
    <mergeCell ref="X9:AU9"/>
    <mergeCell ref="B7:I7"/>
    <mergeCell ref="A5:BJ5"/>
    <mergeCell ref="BD9:BJ9"/>
    <mergeCell ref="B27:C28"/>
    <mergeCell ref="D27:E28"/>
    <mergeCell ref="F27:G28"/>
    <mergeCell ref="H27:I28"/>
    <mergeCell ref="J27:L28"/>
    <mergeCell ref="A26:R26"/>
    <mergeCell ref="U26:AG26"/>
    <mergeCell ref="AM26:BE26"/>
    <mergeCell ref="AG19:AJ19"/>
    <mergeCell ref="AK19:AN19"/>
    <mergeCell ref="AO19:AR19"/>
    <mergeCell ref="AS19:AV19"/>
    <mergeCell ref="Y24:AA24"/>
    <mergeCell ref="K19:O19"/>
    <mergeCell ref="P19:S19"/>
    <mergeCell ref="T19:X19"/>
    <mergeCell ref="Y19:AB19"/>
    <mergeCell ref="AC19:AF19"/>
    <mergeCell ref="AW19:BA19"/>
    <mergeCell ref="BB27:BD28"/>
    <mergeCell ref="A27:A28"/>
    <mergeCell ref="O29:P29"/>
    <mergeCell ref="U29:Z29"/>
    <mergeCell ref="AA29:AC29"/>
    <mergeCell ref="AD29:AF29"/>
    <mergeCell ref="AK29:AR29"/>
    <mergeCell ref="AS29:BA29"/>
    <mergeCell ref="B29:C29"/>
    <mergeCell ref="D29:E29"/>
    <mergeCell ref="F29:G29"/>
    <mergeCell ref="H29:I29"/>
    <mergeCell ref="J29:L29"/>
    <mergeCell ref="M29:N29"/>
    <mergeCell ref="AG70:AH70"/>
    <mergeCell ref="AE73:AF73"/>
    <mergeCell ref="AE77:AF77"/>
    <mergeCell ref="AA63:AB63"/>
    <mergeCell ref="AC63:AD63"/>
    <mergeCell ref="Y65:Z65"/>
    <mergeCell ref="AE65:AF65"/>
    <mergeCell ref="AI75:AJ75"/>
    <mergeCell ref="AK75:AL75"/>
    <mergeCell ref="AI74:AJ74"/>
    <mergeCell ref="AI73:AJ73"/>
    <mergeCell ref="AG73:AH73"/>
    <mergeCell ref="AQ60:AR60"/>
    <mergeCell ref="AW50:AX50"/>
    <mergeCell ref="AY50:AZ50"/>
    <mergeCell ref="BA50:BB50"/>
    <mergeCell ref="AG63:AH63"/>
    <mergeCell ref="AC67:AD67"/>
    <mergeCell ref="AG65:AH65"/>
    <mergeCell ref="AE63:AF63"/>
    <mergeCell ref="BE74:BF74"/>
    <mergeCell ref="BC113:BD113"/>
    <mergeCell ref="BE113:BF113"/>
    <mergeCell ref="Q119:T119"/>
    <mergeCell ref="E65:T65"/>
    <mergeCell ref="G117:BF117"/>
    <mergeCell ref="D112:AP112"/>
    <mergeCell ref="AQ112:AR112"/>
    <mergeCell ref="AS112:AT112"/>
    <mergeCell ref="AU112:AV112"/>
    <mergeCell ref="AW111:AX111"/>
    <mergeCell ref="BA113:BB113"/>
    <mergeCell ref="U62:V62"/>
    <mergeCell ref="U63:V63"/>
    <mergeCell ref="E61:T61"/>
    <mergeCell ref="BE111:BF111"/>
    <mergeCell ref="AW112:AX112"/>
    <mergeCell ref="AY112:AZ112"/>
    <mergeCell ref="BA112:BB112"/>
    <mergeCell ref="BE112:BF112"/>
    <mergeCell ref="BC112:BD112"/>
    <mergeCell ref="AQ109:AR109"/>
    <mergeCell ref="D113:AP113"/>
    <mergeCell ref="AQ113:AR113"/>
    <mergeCell ref="BC111:BD111"/>
    <mergeCell ref="AS113:AT113"/>
    <mergeCell ref="AU113:AV113"/>
    <mergeCell ref="AW113:AX113"/>
    <mergeCell ref="AY113:AZ113"/>
    <mergeCell ref="AY111:AZ111"/>
    <mergeCell ref="E83:T83"/>
    <mergeCell ref="E86:T86"/>
    <mergeCell ref="Y115:Z115"/>
    <mergeCell ref="AA115:AB115"/>
    <mergeCell ref="E115:T115"/>
    <mergeCell ref="AC108:AD108"/>
    <mergeCell ref="AC83:AD83"/>
    <mergeCell ref="E67:T67"/>
    <mergeCell ref="U67:V67"/>
    <mergeCell ref="W67:X67"/>
    <mergeCell ref="Y67:Z67"/>
    <mergeCell ref="AA103:AB103"/>
    <mergeCell ref="AC103:AD103"/>
    <mergeCell ref="AA106:AB106"/>
    <mergeCell ref="AI63:AJ63"/>
    <mergeCell ref="AK63:AL63"/>
    <mergeCell ref="AK65:AL65"/>
    <mergeCell ref="AC70:AD70"/>
    <mergeCell ref="AC75:AD75"/>
    <mergeCell ref="AA67:AB67"/>
    <mergeCell ref="AA68:AB68"/>
    <mergeCell ref="AA70:AB70"/>
    <mergeCell ref="AA79:AB79"/>
    <mergeCell ref="D108:T108"/>
    <mergeCell ref="U65:V65"/>
    <mergeCell ref="W65:X65"/>
    <mergeCell ref="W115:X115"/>
    <mergeCell ref="U115:V115"/>
    <mergeCell ref="D110:AP110"/>
    <mergeCell ref="D109:AP109"/>
    <mergeCell ref="E105:T105"/>
    <mergeCell ref="AG115:AH115"/>
    <mergeCell ref="AC115:AD115"/>
    <mergeCell ref="AE115:AF115"/>
    <mergeCell ref="AE103:AF103"/>
    <mergeCell ref="AG103:AH103"/>
    <mergeCell ref="AI103:AJ103"/>
    <mergeCell ref="AK103:AL103"/>
    <mergeCell ref="AM103:AN103"/>
    <mergeCell ref="AO103:AP103"/>
    <mergeCell ref="BE102:BF102"/>
    <mergeCell ref="BA66:BB66"/>
    <mergeCell ref="BC66:BD66"/>
    <mergeCell ref="AW75:AX75"/>
    <mergeCell ref="BC77:BD77"/>
    <mergeCell ref="AW68:AX68"/>
    <mergeCell ref="BA70:BB70"/>
    <mergeCell ref="AY70:AZ70"/>
    <mergeCell ref="BA71:BB71"/>
    <mergeCell ref="BA68:BB68"/>
    <mergeCell ref="BA74:BB74"/>
    <mergeCell ref="AW79:AX79"/>
    <mergeCell ref="AU79:AV79"/>
    <mergeCell ref="BC73:BD73"/>
    <mergeCell ref="BC71:BD71"/>
    <mergeCell ref="AW73:AX73"/>
    <mergeCell ref="AW72:AX72"/>
    <mergeCell ref="AU73:AV73"/>
    <mergeCell ref="AS72:AT72"/>
    <mergeCell ref="BE75:BF75"/>
    <mergeCell ref="BC75:BD75"/>
    <mergeCell ref="BC74:BD74"/>
    <mergeCell ref="AU72:AV72"/>
    <mergeCell ref="BC89:BD89"/>
    <mergeCell ref="BE89:BF89"/>
    <mergeCell ref="BA90:BB90"/>
    <mergeCell ref="BC104:BD104"/>
    <mergeCell ref="BE104:BF104"/>
    <mergeCell ref="BE66:BF66"/>
    <mergeCell ref="BC99:BD99"/>
    <mergeCell ref="BE99:BF99"/>
    <mergeCell ref="BA88:BB88"/>
    <mergeCell ref="BC88:BD88"/>
    <mergeCell ref="BE88:BF88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W102:X102"/>
    <mergeCell ref="Y102:Z102"/>
    <mergeCell ref="AA102:AB102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AO46:AP46"/>
    <mergeCell ref="AK48:AL48"/>
    <mergeCell ref="AA46:AB46"/>
    <mergeCell ref="AC46:AD46"/>
    <mergeCell ref="AE46:AF46"/>
    <mergeCell ref="AO48:AP48"/>
    <mergeCell ref="BE73:BF73"/>
    <mergeCell ref="AQ72:AR72"/>
    <mergeCell ref="AQ70:AR70"/>
    <mergeCell ref="BC72:BD72"/>
    <mergeCell ref="BA72:BB72"/>
    <mergeCell ref="AW60:AX60"/>
    <mergeCell ref="AY60:AZ60"/>
    <mergeCell ref="BA60:BB60"/>
    <mergeCell ref="BC60:BD60"/>
    <mergeCell ref="BE60:BF60"/>
    <mergeCell ref="AG60:AH60"/>
    <mergeCell ref="AI60:AJ60"/>
    <mergeCell ref="AK60:AL60"/>
    <mergeCell ref="AM60:AN60"/>
    <mergeCell ref="AO60:AP60"/>
    <mergeCell ref="AS60:AT60"/>
    <mergeCell ref="AY52:AZ52"/>
    <mergeCell ref="D54:BF54"/>
    <mergeCell ref="AM58:AN58"/>
    <mergeCell ref="AO58:AP58"/>
    <mergeCell ref="BC50:BD50"/>
    <mergeCell ref="AA62:AB62"/>
    <mergeCell ref="AC62:AD62"/>
    <mergeCell ref="AE62:AF62"/>
    <mergeCell ref="W71:X71"/>
    <mergeCell ref="Y68:Z68"/>
    <mergeCell ref="AC17:AQ17"/>
    <mergeCell ref="E41:T41"/>
    <mergeCell ref="U41:V41"/>
    <mergeCell ref="W41:X41"/>
    <mergeCell ref="Y41:Z41"/>
    <mergeCell ref="AA41:AB41"/>
    <mergeCell ref="AC41:AD41"/>
    <mergeCell ref="AE41:AF41"/>
    <mergeCell ref="BC105:BD105"/>
    <mergeCell ref="BE105:BF105"/>
    <mergeCell ref="AC102:AD102"/>
    <mergeCell ref="AE102:AF102"/>
    <mergeCell ref="AG102:AH102"/>
    <mergeCell ref="AI102:AJ102"/>
    <mergeCell ref="AK102:AL102"/>
    <mergeCell ref="BC103:BD103"/>
    <mergeCell ref="BE103:BF103"/>
    <mergeCell ref="Y104:Z104"/>
    <mergeCell ref="Y105:Z105"/>
    <mergeCell ref="AA105:AB105"/>
    <mergeCell ref="AC105:AD105"/>
    <mergeCell ref="AE105:AF105"/>
    <mergeCell ref="AG105:AH105"/>
    <mergeCell ref="AI105:AJ105"/>
    <mergeCell ref="AK105:AL105"/>
    <mergeCell ref="AS102:AT102"/>
    <mergeCell ref="AU102:AV102"/>
    <mergeCell ref="AW102:AX102"/>
    <mergeCell ref="AY102:AZ102"/>
    <mergeCell ref="BA102:BB102"/>
    <mergeCell ref="BC102:BD102"/>
    <mergeCell ref="AK41:AL41"/>
    <mergeCell ref="E50:T50"/>
    <mergeCell ref="U50:V50"/>
    <mergeCell ref="W50:X50"/>
    <mergeCell ref="Y50:Z50"/>
    <mergeCell ref="E46:T46"/>
    <mergeCell ref="U46:V46"/>
    <mergeCell ref="W46:X46"/>
    <mergeCell ref="Y46:Z46"/>
    <mergeCell ref="Y66:Z66"/>
    <mergeCell ref="Y70:Z70"/>
    <mergeCell ref="W68:X68"/>
    <mergeCell ref="W63:X63"/>
    <mergeCell ref="AE68:AF68"/>
    <mergeCell ref="AC61:AD61"/>
    <mergeCell ref="AE61:AF61"/>
    <mergeCell ref="E60:T60"/>
    <mergeCell ref="W70:X70"/>
    <mergeCell ref="AE60:AF60"/>
    <mergeCell ref="E59:T59"/>
    <mergeCell ref="U59:V59"/>
    <mergeCell ref="W59:X59"/>
    <mergeCell ref="Y59:Z59"/>
    <mergeCell ref="AC60:AD60"/>
    <mergeCell ref="E66:T66"/>
    <mergeCell ref="U66:V66"/>
    <mergeCell ref="W66:X66"/>
    <mergeCell ref="AE58:AF58"/>
    <mergeCell ref="AE57:AF57"/>
    <mergeCell ref="E57:T57"/>
    <mergeCell ref="U57:V57"/>
    <mergeCell ref="W57:X57"/>
    <mergeCell ref="Y57:Z57"/>
    <mergeCell ref="E58:T58"/>
    <mergeCell ref="U58:V58"/>
    <mergeCell ref="W58:X58"/>
    <mergeCell ref="Y58:Z58"/>
    <mergeCell ref="AA58:AB58"/>
    <mergeCell ref="AC58:AD58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U60:V60"/>
    <mergeCell ref="W60:X60"/>
    <mergeCell ref="Y60:Z60"/>
    <mergeCell ref="AA60:AB60"/>
    <mergeCell ref="AU57:AV57"/>
    <mergeCell ref="AW57:AX57"/>
    <mergeCell ref="AY57:AZ57"/>
    <mergeCell ref="BE50:BF50"/>
    <mergeCell ref="AY53:AZ53"/>
    <mergeCell ref="AW53:AX53"/>
    <mergeCell ref="BA53:BB53"/>
    <mergeCell ref="AK50:AL50"/>
    <mergeCell ref="AM50:AN50"/>
    <mergeCell ref="AO50:AP50"/>
    <mergeCell ref="AQ50:AR50"/>
    <mergeCell ref="AS50:AT50"/>
    <mergeCell ref="AU50:AV50"/>
    <mergeCell ref="AG57:AH57"/>
    <mergeCell ref="AI57:AJ57"/>
    <mergeCell ref="AK57:AL57"/>
    <mergeCell ref="AM57:AN57"/>
    <mergeCell ref="AO57:AP57"/>
    <mergeCell ref="BA51:BB51"/>
    <mergeCell ref="BC51:BD51"/>
    <mergeCell ref="BE51:BF51"/>
    <mergeCell ref="AY59:AZ59"/>
    <mergeCell ref="BA59:BB59"/>
    <mergeCell ref="BC59:BD59"/>
    <mergeCell ref="BE59:BF59"/>
    <mergeCell ref="BE53:BF53"/>
    <mergeCell ref="AI53:AJ53"/>
    <mergeCell ref="AS52:AT52"/>
    <mergeCell ref="AA57:AB57"/>
    <mergeCell ref="AC57:AD57"/>
    <mergeCell ref="AW55:AX55"/>
    <mergeCell ref="AY55:AZ55"/>
    <mergeCell ref="BA55:BB55"/>
    <mergeCell ref="BC55:BD55"/>
    <mergeCell ref="BE55:BF55"/>
    <mergeCell ref="BC58:BD58"/>
    <mergeCell ref="BE58:BF58"/>
    <mergeCell ref="E55:T55"/>
    <mergeCell ref="U55:V55"/>
    <mergeCell ref="W55:X55"/>
    <mergeCell ref="Y55:Z55"/>
    <mergeCell ref="AA55:AB55"/>
    <mergeCell ref="AC55:AD55"/>
    <mergeCell ref="AE55:AF55"/>
    <mergeCell ref="AG55:AH55"/>
    <mergeCell ref="AQ58:AR58"/>
    <mergeCell ref="AS58:AT58"/>
    <mergeCell ref="AU58:AV58"/>
    <mergeCell ref="AW58:AX58"/>
    <mergeCell ref="AG58:AH58"/>
    <mergeCell ref="AI58:AJ58"/>
    <mergeCell ref="AK58:AL58"/>
    <mergeCell ref="AG56:AH56"/>
    <mergeCell ref="AU55:AV55"/>
    <mergeCell ref="AI55:AJ55"/>
    <mergeCell ref="AK55:AL55"/>
    <mergeCell ref="AM55:AN55"/>
    <mergeCell ref="AO55:AP55"/>
    <mergeCell ref="AQ55:AR55"/>
    <mergeCell ref="AS55:AT55"/>
    <mergeCell ref="AI115:BF115"/>
    <mergeCell ref="G118:N118"/>
    <mergeCell ref="AE66:AF66"/>
    <mergeCell ref="AG66:AH66"/>
    <mergeCell ref="AI66:AJ66"/>
    <mergeCell ref="AK66:AL66"/>
    <mergeCell ref="AM66:AN66"/>
    <mergeCell ref="AO66:AP66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BC57:BD57"/>
    <mergeCell ref="BE57:BF57"/>
    <mergeCell ref="E56:T56"/>
    <mergeCell ref="U56:V56"/>
    <mergeCell ref="W56:X56"/>
    <mergeCell ref="Y56:Z56"/>
    <mergeCell ref="AA56:AB56"/>
    <mergeCell ref="AC56:AD56"/>
    <mergeCell ref="AE56:AF56"/>
    <mergeCell ref="AQ57:AR57"/>
    <mergeCell ref="AS57:AT57"/>
    <mergeCell ref="BA57:BB57"/>
    <mergeCell ref="E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E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C90:BD90"/>
    <mergeCell ref="BE90:BF90"/>
    <mergeCell ref="AK89:AL89"/>
    <mergeCell ref="BC91:BD91"/>
    <mergeCell ref="BE91:BF91"/>
    <mergeCell ref="E92:T92"/>
    <mergeCell ref="U92:V92"/>
    <mergeCell ref="W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BE92:BF92"/>
    <mergeCell ref="E91:T91"/>
    <mergeCell ref="U91:V91"/>
    <mergeCell ref="W91:X91"/>
    <mergeCell ref="Y91:Z91"/>
    <mergeCell ref="AA91:AB91"/>
    <mergeCell ref="AC91:AD91"/>
    <mergeCell ref="AE91:AF91"/>
    <mergeCell ref="BC93:BD93"/>
    <mergeCell ref="BE93:BF93"/>
    <mergeCell ref="E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E93:T93"/>
    <mergeCell ref="U93:V93"/>
    <mergeCell ref="W93:X93"/>
    <mergeCell ref="Y93:Z93"/>
    <mergeCell ref="AA93:AB93"/>
    <mergeCell ref="AC93:AD93"/>
    <mergeCell ref="AE93:AF93"/>
    <mergeCell ref="AG93:AH93"/>
    <mergeCell ref="AU93:AV93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E95:BF95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E97:BF97"/>
    <mergeCell ref="BA96:BB96"/>
    <mergeCell ref="BC96:BD96"/>
    <mergeCell ref="BE96:BF96"/>
    <mergeCell ref="AI97:AJ97"/>
    <mergeCell ref="AW76:AX76"/>
    <mergeCell ref="AY76:AZ76"/>
    <mergeCell ref="BA76:BB76"/>
    <mergeCell ref="BC76:BD76"/>
    <mergeCell ref="E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AY97:AZ97"/>
    <mergeCell ref="BA95:BB95"/>
    <mergeCell ref="BC95:BD95"/>
    <mergeCell ref="BA97:BB97"/>
    <mergeCell ref="BC97:BD97"/>
    <mergeCell ref="BA93:BB93"/>
    <mergeCell ref="AM93:AN93"/>
    <mergeCell ref="AO93:AP93"/>
    <mergeCell ref="AQ93:AR93"/>
    <mergeCell ref="AS93:AT93"/>
    <mergeCell ref="E96:T96"/>
    <mergeCell ref="D116:T116"/>
    <mergeCell ref="E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I93:AJ93"/>
    <mergeCell ref="AK93:AL93"/>
    <mergeCell ref="E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E88:T88"/>
    <mergeCell ref="U88:V88"/>
    <mergeCell ref="W88:X88"/>
    <mergeCell ref="Y88:Z88"/>
    <mergeCell ref="E95:T95"/>
    <mergeCell ref="E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E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E46:BF46"/>
    <mergeCell ref="AW46:AX46"/>
    <mergeCell ref="AY46:AZ46"/>
    <mergeCell ref="BA46:BB46"/>
    <mergeCell ref="BC46:BD46"/>
    <mergeCell ref="AU46:AV46"/>
    <mergeCell ref="X118:AB118"/>
    <mergeCell ref="X121:AB121"/>
    <mergeCell ref="AY121:BE121"/>
    <mergeCell ref="AV122:AY122"/>
    <mergeCell ref="E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98:BB98"/>
    <mergeCell ref="BC98:BD98"/>
    <mergeCell ref="BE98:BF98"/>
    <mergeCell ref="E97:T97"/>
    <mergeCell ref="U97:V97"/>
    <mergeCell ref="W97:X97"/>
    <mergeCell ref="Y97:Z97"/>
    <mergeCell ref="AA97:AB97"/>
    <mergeCell ref="AC97:AD97"/>
    <mergeCell ref="AE97:AF97"/>
    <mergeCell ref="AG97:AH97"/>
  </mergeCells>
  <phoneticPr fontId="0" type="noConversion"/>
  <pageMargins left="1.1023622047244095" right="0" top="0.27559055118110237" bottom="0" header="0" footer="0"/>
  <pageSetup paperSize="9" scale="24" orientation="portrait" r:id="rId1"/>
  <headerFooter alignWithMargins="0"/>
  <rowBreaks count="1" manualBreakCount="1">
    <brk id="68" max="62" man="1"/>
  </rowBreaks>
  <ignoredErrors>
    <ignoredError sqref="AC10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!Бакалавр НП приск 2020_ТОР</vt:lpstr>
      <vt:lpstr>Семестровка 2019пр</vt:lpstr>
      <vt:lpstr>Бакалавр НП 2019</vt:lpstr>
      <vt:lpstr>'!Бакалавр НП приск 2020_ТОР'!Область_друку</vt:lpstr>
      <vt:lpstr>'Бакалавр НП 2019'!Область_друку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Oksana</cp:lastModifiedBy>
  <cp:lastPrinted>2021-05-29T15:12:03Z</cp:lastPrinted>
  <dcterms:created xsi:type="dcterms:W3CDTF">2015-04-27T13:59:12Z</dcterms:created>
  <dcterms:modified xsi:type="dcterms:W3CDTF">2021-06-02T13:53:28Z</dcterms:modified>
</cp:coreProperties>
</file>